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8_{32694075-C542-4949-863F-E2BA997CD18B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Zvolené výkupny" sheetId="1" r:id="rId1"/>
    <sheet name=" Aktuální ceník k doplnění" sheetId="2" r:id="rId2"/>
    <sheet name="Výsledná tabulka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2" l="1"/>
  <c r="W16" i="2" l="1"/>
  <c r="V16" i="2"/>
  <c r="F16" i="2"/>
  <c r="F42" i="2" s="1"/>
  <c r="G42" i="2" l="1"/>
  <c r="H42" i="2" s="1"/>
  <c r="I42" i="2" s="1"/>
  <c r="F17" i="5" s="1"/>
  <c r="W21" i="2"/>
  <c r="V21" i="2"/>
  <c r="W24" i="2"/>
  <c r="W25" i="2"/>
  <c r="W26" i="2"/>
  <c r="V24" i="2"/>
  <c r="V25" i="2"/>
  <c r="V26" i="2"/>
  <c r="I4" i="2"/>
  <c r="V23" i="2" l="1"/>
  <c r="W23" i="2"/>
  <c r="F21" i="2"/>
  <c r="F47" i="2" s="1"/>
  <c r="G47" i="2" s="1"/>
  <c r="F23" i="2"/>
  <c r="F49" i="2" s="1"/>
  <c r="F24" i="2"/>
  <c r="F50" i="2" s="1"/>
  <c r="F25" i="2"/>
  <c r="F26" i="2"/>
  <c r="G50" i="2" l="1"/>
  <c r="H50" i="2" s="1"/>
  <c r="I50" i="2" s="1"/>
  <c r="F25" i="5" s="1"/>
  <c r="G49" i="2"/>
  <c r="H49" i="2" s="1"/>
  <c r="I49" i="2" s="1"/>
  <c r="F24" i="5" s="1"/>
  <c r="V6" i="2"/>
  <c r="W6" i="2"/>
  <c r="V7" i="2"/>
  <c r="W7" i="2"/>
  <c r="V8" i="2"/>
  <c r="W8" i="2"/>
  <c r="V9" i="2"/>
  <c r="W9" i="2"/>
  <c r="V10" i="2"/>
  <c r="W10" i="2"/>
  <c r="V11" i="2"/>
  <c r="W11" i="2"/>
  <c r="V12" i="2"/>
  <c r="W12" i="2"/>
  <c r="V13" i="2"/>
  <c r="W13" i="2"/>
  <c r="V14" i="2"/>
  <c r="W14" i="2"/>
  <c r="V15" i="2"/>
  <c r="W15" i="2"/>
  <c r="V17" i="2"/>
  <c r="W17" i="2"/>
  <c r="V18" i="2"/>
  <c r="W18" i="2"/>
  <c r="V19" i="2"/>
  <c r="W19" i="2"/>
  <c r="V22" i="2"/>
  <c r="W22" i="2"/>
  <c r="W5" i="2"/>
  <c r="V5" i="2"/>
  <c r="F14" i="2" l="1"/>
  <c r="F40" i="2" s="1"/>
  <c r="G40" i="2" l="1"/>
  <c r="H40" i="2" s="1"/>
  <c r="I40" i="2" s="1"/>
  <c r="F15" i="5" s="1"/>
  <c r="P4" i="2"/>
  <c r="F6" i="2" l="1"/>
  <c r="F32" i="2" s="1"/>
  <c r="G32" i="2" s="1"/>
  <c r="H32" i="2" s="1"/>
  <c r="I32" i="2" s="1"/>
  <c r="F7" i="5" s="1"/>
  <c r="F7" i="2"/>
  <c r="F33" i="2" s="1"/>
  <c r="G33" i="2" s="1"/>
  <c r="H33" i="2" s="1"/>
  <c r="I33" i="2" s="1"/>
  <c r="F8" i="5" s="1"/>
  <c r="F8" i="2"/>
  <c r="F34" i="2" s="1"/>
  <c r="G34" i="2" s="1"/>
  <c r="H34" i="2" s="1"/>
  <c r="I34" i="2" s="1"/>
  <c r="F9" i="5" s="1"/>
  <c r="F9" i="2"/>
  <c r="F35" i="2" s="1"/>
  <c r="G35" i="2" s="1"/>
  <c r="H35" i="2" s="1"/>
  <c r="I35" i="2" s="1"/>
  <c r="F10" i="5" s="1"/>
  <c r="F10" i="2"/>
  <c r="F36" i="2" s="1"/>
  <c r="G36" i="2" s="1"/>
  <c r="H36" i="2" s="1"/>
  <c r="I36" i="2" s="1"/>
  <c r="F11" i="5" s="1"/>
  <c r="F11" i="2"/>
  <c r="F37" i="2" s="1"/>
  <c r="G37" i="2" s="1"/>
  <c r="H37" i="2" s="1"/>
  <c r="I37" i="2" s="1"/>
  <c r="F12" i="5" s="1"/>
  <c r="F12" i="2"/>
  <c r="F38" i="2" s="1"/>
  <c r="F13" i="2"/>
  <c r="F39" i="2" s="1"/>
  <c r="F15" i="2"/>
  <c r="F41" i="2" s="1"/>
  <c r="F17" i="2"/>
  <c r="F43" i="2" s="1"/>
  <c r="F18" i="2"/>
  <c r="F44" i="2" s="1"/>
  <c r="F19" i="2"/>
  <c r="F45" i="2" s="1"/>
  <c r="F22" i="2"/>
  <c r="F5" i="2"/>
  <c r="F31" i="2" s="1"/>
  <c r="G31" i="2" s="1"/>
  <c r="H31" i="2" s="1"/>
  <c r="I31" i="2" s="1"/>
  <c r="F6" i="5" s="1"/>
  <c r="T4" i="2"/>
  <c r="S4" i="2"/>
  <c r="Q4" i="2"/>
  <c r="O4" i="2"/>
  <c r="N4" i="2"/>
  <c r="M4" i="2"/>
  <c r="K4" i="2"/>
  <c r="G45" i="2" l="1"/>
  <c r="H45" i="2" s="1"/>
  <c r="I45" i="2" s="1"/>
  <c r="F20" i="5" s="1"/>
  <c r="G39" i="2"/>
  <c r="H39" i="2" s="1"/>
  <c r="I39" i="2" s="1"/>
  <c r="F14" i="5" s="1"/>
  <c r="G44" i="2"/>
  <c r="H44" i="2" s="1"/>
  <c r="I44" i="2" s="1"/>
  <c r="F19" i="5" s="1"/>
  <c r="G38" i="2"/>
  <c r="H38" i="2" s="1"/>
  <c r="I38" i="2" s="1"/>
  <c r="F13" i="5" s="1"/>
  <c r="G43" i="2"/>
  <c r="H43" i="2" s="1"/>
  <c r="I43" i="2" s="1"/>
  <c r="F18" i="5" s="1"/>
  <c r="G41" i="2"/>
  <c r="H41" i="2" s="1"/>
  <c r="I41" i="2" s="1"/>
  <c r="F16" i="5" s="1"/>
  <c r="H47" i="2"/>
  <c r="I47" i="2" s="1"/>
  <c r="F22" i="5" s="1"/>
  <c r="F48" i="2"/>
  <c r="G48" i="2" l="1"/>
  <c r="H48" i="2" s="1"/>
  <c r="I48" i="2" s="1"/>
  <c r="F23" i="5" s="1"/>
</calcChain>
</file>

<file path=xl/sharedStrings.xml><?xml version="1.0" encoding="utf-8"?>
<sst xmlns="http://schemas.openxmlformats.org/spreadsheetml/2006/main" count="341" uniqueCount="205">
  <si>
    <t>Brno</t>
  </si>
  <si>
    <t>Znojmo</t>
  </si>
  <si>
    <t>Hodonín</t>
  </si>
  <si>
    <t>České Budějovice</t>
  </si>
  <si>
    <t>Jihlava</t>
  </si>
  <si>
    <t>Jindřichův Hradec</t>
  </si>
  <si>
    <t>Nové Město na Moravě</t>
  </si>
  <si>
    <t>Písek</t>
  </si>
  <si>
    <t>Tábor</t>
  </si>
  <si>
    <t>Prostějov</t>
  </si>
  <si>
    <t>RCDS:</t>
  </si>
  <si>
    <t>Výkupna:</t>
  </si>
  <si>
    <t>IČZ:</t>
  </si>
  <si>
    <t>Adresa zařízení:</t>
  </si>
  <si>
    <t>Email:</t>
  </si>
  <si>
    <t>Telefon:</t>
  </si>
  <si>
    <t>WWW:</t>
  </si>
  <si>
    <t>KOVOŠROT GROUP CZ a.s.</t>
  </si>
  <si>
    <t>CZC00539</t>
  </si>
  <si>
    <t>Prokopa Holého 275, České Budějovice, 37001</t>
  </si>
  <si>
    <t>FAST KOVOŠROT s.r.o.</t>
  </si>
  <si>
    <t>Kapitána Jaroše 380, Tábor, 39011</t>
  </si>
  <si>
    <t>CZC00554</t>
  </si>
  <si>
    <t>mblaha@kovosrot.cz</t>
  </si>
  <si>
    <t>387 007 411</t>
  </si>
  <si>
    <t>www.kovosrot.cz</t>
  </si>
  <si>
    <t>ekoka s.r.o.</t>
  </si>
  <si>
    <t>Heydukova 494, Strakonice, 38601</t>
  </si>
  <si>
    <t>CZC00155</t>
  </si>
  <si>
    <t>www.ekoka.cz</t>
  </si>
  <si>
    <t>www.fast-kovosrot.cz</t>
  </si>
  <si>
    <t>Za Šarlákem 397, Písek, 39701</t>
  </si>
  <si>
    <t>CZC00076</t>
  </si>
  <si>
    <t>EKOPRON - METAL s.r.o.</t>
  </si>
  <si>
    <t>Jarošovská 1177/II, Jindřichův Hradec, 37701</t>
  </si>
  <si>
    <t>CZC00754</t>
  </si>
  <si>
    <t>www.ekopron-metal.cz</t>
  </si>
  <si>
    <t>Nádražní, Pelhřimov 1, 39301</t>
  </si>
  <si>
    <t>CZJ00285</t>
  </si>
  <si>
    <t>KOVO - ŠROT s.r.o. Jihlava</t>
  </si>
  <si>
    <t>Pávov 111, Jihlava, 58601</t>
  </si>
  <si>
    <t>CZJ00046</t>
  </si>
  <si>
    <t>dolezal.j@kovosrotji.cz</t>
  </si>
  <si>
    <t>Jihlavská 12, Žďár nad Sázavou, 59101</t>
  </si>
  <si>
    <t>CZJ00049</t>
  </si>
  <si>
    <t>kovozr@seznam.cz</t>
  </si>
  <si>
    <t>kovozn@seznam.cz</t>
  </si>
  <si>
    <t>www.kovosrotji.cz</t>
  </si>
  <si>
    <t>CZB00219</t>
  </si>
  <si>
    <t>Výkupny s ceníkem:</t>
  </si>
  <si>
    <t>www.remat-zn.cz/price.html</t>
  </si>
  <si>
    <t>www.kovokomsrot.cz/cenik-vykupu-kovu/</t>
  </si>
  <si>
    <t>www.hulman-kovosrot.cz/nase-ceny</t>
  </si>
  <si>
    <t>HULMAN - kovošrot s.r.o.</t>
  </si>
  <si>
    <t>CZB00495</t>
  </si>
  <si>
    <t>Tovární 7, Brno, 64300</t>
  </si>
  <si>
    <t>www.hulman-kovosrot.cz</t>
  </si>
  <si>
    <t>Vídeňská 999, Pohořelice, 69123</t>
  </si>
  <si>
    <t>CZB00792</t>
  </si>
  <si>
    <t>U Cihelny 661, Velké Meziříčí, 59401</t>
  </si>
  <si>
    <t>KOVOŠROT PROCHÁZKA s.r.o.</t>
  </si>
  <si>
    <t>CZJ00472</t>
  </si>
  <si>
    <t>www.kovosrotprochazka.cz</t>
  </si>
  <si>
    <t>info@kovosrotprochazka.cz</t>
  </si>
  <si>
    <t>KOVOSTEEL Recycling, s.r.o.</t>
  </si>
  <si>
    <t>CZB00243</t>
  </si>
  <si>
    <t>Velkomoravská 26, Hodonín, 69501</t>
  </si>
  <si>
    <t>www.kovosteel.cz/</t>
  </si>
  <si>
    <t>Metalšrot Tlumačov a.s.</t>
  </si>
  <si>
    <t>CZM01097</t>
  </si>
  <si>
    <t>www.metalsrot.cz</t>
  </si>
  <si>
    <t>Pol.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</si>
  <si>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</si>
  <si>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</si>
  <si>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</si>
  <si>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</si>
  <si>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</si>
  <si>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</si>
  <si>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</si>
  <si>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</si>
  <si>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</si>
  <si>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</si>
  <si>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</si>
  <si>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</si>
  <si>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</si>
  <si>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</si>
  <si>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</si>
  <si>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</si>
  <si>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Družstevní 7, Znojmo, 66902</t>
  </si>
  <si>
    <t>toman.petr@ekopron-metal.cz</t>
  </si>
  <si>
    <t>stejný jako Jihlava</t>
  </si>
  <si>
    <t>vrana@metalsrot.cz</t>
  </si>
  <si>
    <t>Výsledná průměrná cena v Kč/kg</t>
  </si>
  <si>
    <t>Pobočka</t>
  </si>
  <si>
    <t>Platnost ceníku</t>
  </si>
  <si>
    <t>Č. Budějovice</t>
  </si>
  <si>
    <t>Pelhřimov</t>
  </si>
  <si>
    <t>J. Hradec</t>
  </si>
  <si>
    <t>Velké Meziříčí</t>
  </si>
  <si>
    <t>U zimního stadionu, Prostějov, 79601</t>
  </si>
  <si>
    <t>web</t>
  </si>
  <si>
    <t>potvrzeno</t>
  </si>
  <si>
    <t>obesláno</t>
  </si>
  <si>
    <t>ještě probíhá komunikace</t>
  </si>
  <si>
    <t>cena cca o 0,5 Kč nižší než v ČB</t>
  </si>
  <si>
    <t>slíbila zaslání</t>
  </si>
  <si>
    <t>sovova.ekoka@gmail.com</t>
  </si>
  <si>
    <t>andryskova@kovosteel.cz (winkler@kovosteel.cz)</t>
  </si>
  <si>
    <t>smrz@fast-kovosrot.cz</t>
  </si>
  <si>
    <t>zlesak@hulman-kovosrot.cz</t>
  </si>
  <si>
    <t>Min.</t>
  </si>
  <si>
    <t>Max.</t>
  </si>
  <si>
    <t>BARKO s.r.o.</t>
  </si>
  <si>
    <t>Výsledná cena</t>
  </si>
  <si>
    <t>HULMAN - kovošrot</t>
  </si>
  <si>
    <t xml:space="preserve">Cena za prodej demontovaného materiálu </t>
  </si>
  <si>
    <t>Uvedené ceny jsou bez DPH, k ceně bude připočtena DPH, nebo při splnění podmínek bude plnění podléhat režimu přenesené daňové povinnosti.</t>
  </si>
  <si>
    <t>železo, litina-  kusové těžké, lehké plech</t>
  </si>
  <si>
    <t>měď-  nová, oxidovaná, vodiče</t>
  </si>
  <si>
    <t>bronz-  sběrová</t>
  </si>
  <si>
    <t>mosaz-  sběrová</t>
  </si>
  <si>
    <t xml:space="preserve">hliník-  elektrovodný kusový, dráty, </t>
  </si>
  <si>
    <t xml:space="preserve">hliník-  neelektrovodný kusový, plech </t>
  </si>
  <si>
    <t>AlFe lano-  demontovaná lana 6:1</t>
  </si>
  <si>
    <t>AlFe lano-  demontovaná lana 3:1,4:1</t>
  </si>
  <si>
    <t>kabely Al - 0,4 a 22 kV klasické zemní</t>
  </si>
  <si>
    <t>kabely Al - elektrovodné</t>
  </si>
  <si>
    <t>kabely Cu - 0,4 a 22 kV klasické zemní</t>
  </si>
  <si>
    <t>kabely Cu - elektrovodné</t>
  </si>
  <si>
    <t>kabely Cu - sdělovací</t>
  </si>
  <si>
    <t xml:space="preserve">Přístroje a zařízení </t>
  </si>
  <si>
    <t>elektropřístroje - skříně, rozvaděče  (cena /1 kg)</t>
  </si>
  <si>
    <t>elektro+plyn přístroje - přístroje/stykače, čas. spínače apod. (cena /1 kg)</t>
  </si>
  <si>
    <t>17.</t>
  </si>
  <si>
    <t xml:space="preserve"> vyřazená ostatní kovovová zařízení (cena /1 kg)</t>
  </si>
  <si>
    <t>Cena je stanovená a platná pouze pro případ, že kupující přebírá veškeré náklady na manipulaci</t>
  </si>
  <si>
    <t xml:space="preserve">a dopravu, kupující se zavazuje v smluveném období odkoupit za tuto cenu všechny typy TPM </t>
  </si>
  <si>
    <t>Žďár nad Sázavou</t>
  </si>
  <si>
    <t>kabely vícežilové s dvojitou izolací, nebo dvouplášťové,  jednožilové kabely VN</t>
  </si>
  <si>
    <t>nová, oxidovaná, vodiče</t>
  </si>
  <si>
    <t>sběrová</t>
  </si>
  <si>
    <t>elektrovodný kusový, dráty</t>
  </si>
  <si>
    <t xml:space="preserve">neelektrovodný kusový, plech </t>
  </si>
  <si>
    <t>demontovaná lana 6:1</t>
  </si>
  <si>
    <t>demontovaná lana 3:1,4:1</t>
  </si>
  <si>
    <t>jednožilové kabely s jednoduchou izolací</t>
  </si>
  <si>
    <t>kabely vícežilové s dvojitou izolací, nebo dvouplášťové</t>
  </si>
  <si>
    <t>sdělovací</t>
  </si>
  <si>
    <t>skříně, rozvaděče</t>
  </si>
  <si>
    <t>přístroje /stykače, čas.spínače a pod.</t>
  </si>
  <si>
    <t>Poř.č.</t>
  </si>
  <si>
    <t>** Druh výnosového materiálu</t>
  </si>
  <si>
    <t>Název materiálu</t>
  </si>
  <si>
    <t>Specifikace</t>
  </si>
  <si>
    <t>M.j.</t>
  </si>
  <si>
    <t>170405 O</t>
  </si>
  <si>
    <t>železo</t>
  </si>
  <si>
    <t>litina, kusové těžké, lehké plech</t>
  </si>
  <si>
    <t>kg</t>
  </si>
  <si>
    <t>ocelové trubky s izolací proti korozi pro rozvod plynu</t>
  </si>
  <si>
    <t>170401 O</t>
  </si>
  <si>
    <t>měď</t>
  </si>
  <si>
    <t>bronz</t>
  </si>
  <si>
    <t>mosaz</t>
  </si>
  <si>
    <t>170402 O</t>
  </si>
  <si>
    <t>hliník</t>
  </si>
  <si>
    <t>AlFe lano</t>
  </si>
  <si>
    <t>170411 O</t>
  </si>
  <si>
    <t>kabely Al</t>
  </si>
  <si>
    <t>kabely Cu</t>
  </si>
  <si>
    <t>160214 O</t>
  </si>
  <si>
    <t>elektropřístroje</t>
  </si>
  <si>
    <t>elektro+plyn přístroje</t>
  </si>
  <si>
    <t>přístroje</t>
  </si>
  <si>
    <t xml:space="preserve">elektroměry, plynoměry vyřazené z evidence majetku ECD </t>
  </si>
  <si>
    <t>18.</t>
  </si>
  <si>
    <r>
      <t>vyřazená ostatní kovová zařízení</t>
    </r>
    <r>
      <rPr>
        <sz val="8"/>
        <rFont val="Arial CE"/>
        <family val="2"/>
        <charset val="238"/>
      </rPr>
      <t xml:space="preserve"> /jmenovitě/</t>
    </r>
  </si>
  <si>
    <t>19.</t>
  </si>
  <si>
    <t>20.</t>
  </si>
  <si>
    <t>sdělovací kabely</t>
  </si>
  <si>
    <t>mail</t>
  </si>
  <si>
    <t>ALBA WASTE a.s</t>
  </si>
  <si>
    <t>kabely Al s nosným lanem</t>
  </si>
  <si>
    <t>kabely AYKYz</t>
  </si>
  <si>
    <t>kabely Al s ocelovým lanem</t>
  </si>
  <si>
    <t>AYKYz</t>
  </si>
  <si>
    <t>https://www.kovosteel.cz/ceniky/provoz-stare-mesto/</t>
  </si>
  <si>
    <t>Metalšrot Tlumačov</t>
  </si>
  <si>
    <t>využívat aktuální ceník na webu - MÁ STARÝ CENÍK Z R. 2018</t>
  </si>
  <si>
    <t>Zastávka u Brna</t>
  </si>
  <si>
    <t>posílá+web</t>
  </si>
  <si>
    <t>na p. Tomana</t>
  </si>
  <si>
    <t>tel: 602 189 124</t>
  </si>
  <si>
    <t>starý ceník na webu</t>
  </si>
  <si>
    <t>Haná Metal spol. s r.o.</t>
  </si>
  <si>
    <t>Otrokovice</t>
  </si>
  <si>
    <t>Brněnská 1372, 686 03 Staré Město</t>
  </si>
  <si>
    <t>bures.roman@kovosteel.cz</t>
  </si>
  <si>
    <t>přístroje TPM vyřazené z evidence majetku EG.D (elektřina, plyn)*(cena /1kg)</t>
  </si>
  <si>
    <t xml:space="preserve">elektroměry, plynoměry vyřazené z evidence majetku EG.D </t>
  </si>
  <si>
    <t xml:space="preserve">*vyřazené přístroje z evidence majetku EG.D, jež byly zdemontované ze sítě a dále již nejsou určeny </t>
  </si>
  <si>
    <t>ke znovu nasazení (repase) do sítě EG.D</t>
  </si>
  <si>
    <t>vyřazené z evidence majetku EG.D.</t>
  </si>
  <si>
    <t>Ceny jednotlivých položek se řídí tržní hodnotou v daném čase a uvedené ceny jsou brány jako minimální (orientační)       v případě nižších cen je nutné odsouhlasit realizaci prodeje s oddělením Řízení výstavby EG.D.</t>
  </si>
  <si>
    <t>Ceny k 1.1.2021 [Kč/kg]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</si>
</sst>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2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sz val="10"/>
      <name val="Arial CE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i/>
      <sz val="11"/>
      <name val="Arial CE"/>
      <family val="2"/>
      <charset val="238"/>
    </font>
    <font>
      <sz val="9"/>
      <color rgb="FF040066"/>
      <name val="Iconfnt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9" fillId="0" borderId="0"/>
    <xf numFmtId="0" fontId="15" fillId="0" borderId="0"/>
  </cellStyleXfs>
  <cellXfs count="150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2" fillId="0" borderId="1" xfId="1" applyBorder="1" applyAlignment="1">
      <alignment vertical="center"/>
    </xf>
    <xf numFmtId="0" fontId="0" fillId="0" borderId="0" xfId="0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4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0" fillId="2" borderId="0" xfId="0" applyFill="1"/>
    <xf numFmtId="164" fontId="0" fillId="0" borderId="0" xfId="0" applyNumberFormat="1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2" fillId="4" borderId="0" xfId="1" applyFill="1"/>
    <xf numFmtId="0" fontId="2" fillId="4" borderId="1" xfId="1" applyFill="1" applyBorder="1" applyAlignment="1">
      <alignment vertical="center" wrapText="1"/>
    </xf>
    <xf numFmtId="0" fontId="0" fillId="6" borderId="0" xfId="0" applyFill="1"/>
    <xf numFmtId="0" fontId="12" fillId="6" borderId="0" xfId="0" applyFont="1" applyFill="1"/>
    <xf numFmtId="0" fontId="11" fillId="6" borderId="0" xfId="0" applyFont="1" applyFill="1"/>
    <xf numFmtId="0" fontId="0" fillId="6" borderId="0" xfId="2" applyFont="1" applyFill="1" applyBorder="1" applyAlignment="1">
      <alignment horizontal="left"/>
    </xf>
    <xf numFmtId="0" fontId="11" fillId="0" borderId="0" xfId="0" applyFont="1" applyFill="1"/>
    <xf numFmtId="0" fontId="0" fillId="0" borderId="0" xfId="0" applyFill="1"/>
    <xf numFmtId="0" fontId="11" fillId="6" borderId="0" xfId="2" applyFont="1" applyFill="1" applyBorder="1" applyAlignment="1">
      <alignment horizontal="left"/>
    </xf>
    <xf numFmtId="0" fontId="17" fillId="0" borderId="25" xfId="3" applyFont="1" applyFill="1" applyBorder="1" applyAlignment="1">
      <alignment horizontal="center" vertical="center"/>
    </xf>
    <xf numFmtId="0" fontId="17" fillId="0" borderId="30" xfId="3" applyFont="1" applyFill="1" applyBorder="1" applyAlignment="1">
      <alignment horizontal="center" vertical="center" wrapText="1"/>
    </xf>
    <xf numFmtId="0" fontId="17" fillId="0" borderId="30" xfId="3" applyFont="1" applyFill="1" applyBorder="1" applyAlignment="1">
      <alignment horizontal="center" vertical="center"/>
    </xf>
    <xf numFmtId="0" fontId="16" fillId="0" borderId="16" xfId="3" applyFont="1" applyFill="1" applyBorder="1" applyAlignment="1">
      <alignment horizontal="center" vertical="center"/>
    </xf>
    <xf numFmtId="0" fontId="16" fillId="0" borderId="16" xfId="2" applyFont="1" applyBorder="1" applyAlignment="1">
      <alignment horizontal="center" vertical="center"/>
    </xf>
    <xf numFmtId="0" fontId="19" fillId="0" borderId="31" xfId="3" applyFont="1" applyFill="1" applyBorder="1" applyAlignment="1" applyProtection="1">
      <alignment horizontal="left" vertical="center"/>
      <protection locked="0"/>
    </xf>
    <xf numFmtId="14" fontId="8" fillId="0" borderId="28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4" fontId="4" fillId="0" borderId="28" xfId="0" applyNumberFormat="1" applyFont="1" applyBorder="1" applyAlignment="1">
      <alignment horizontal="center" vertical="center" wrapText="1"/>
    </xf>
    <xf numFmtId="14" fontId="8" fillId="0" borderId="29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/>
    </xf>
    <xf numFmtId="0" fontId="16" fillId="0" borderId="1" xfId="2" applyFont="1" applyBorder="1" applyAlignment="1">
      <alignment vertical="center"/>
    </xf>
    <xf numFmtId="49" fontId="11" fillId="0" borderId="1" xfId="0" applyNumberFormat="1" applyFont="1" applyBorder="1" applyAlignment="1">
      <alignment horizontal="left" vertical="center"/>
    </xf>
    <xf numFmtId="0" fontId="16" fillId="0" borderId="1" xfId="2" applyFont="1" applyBorder="1" applyAlignment="1">
      <alignment vertical="center" wrapText="1"/>
    </xf>
    <xf numFmtId="0" fontId="16" fillId="0" borderId="1" xfId="2" applyFont="1" applyFill="1" applyBorder="1" applyAlignment="1" applyProtection="1">
      <alignment horizontal="left" vertical="center"/>
      <protection locked="0"/>
    </xf>
    <xf numFmtId="0" fontId="19" fillId="0" borderId="1" xfId="3" applyFont="1" applyFill="1" applyBorder="1" applyAlignment="1" applyProtection="1">
      <alignment horizontal="left" vertical="center"/>
      <protection locked="0"/>
    </xf>
    <xf numFmtId="0" fontId="19" fillId="0" borderId="1" xfId="2" applyFont="1" applyFill="1" applyBorder="1" applyAlignment="1" applyProtection="1">
      <alignment horizontal="left" vertical="center"/>
      <protection locked="0"/>
    </xf>
    <xf numFmtId="0" fontId="16" fillId="0" borderId="19" xfId="3" applyFont="1" applyFill="1" applyBorder="1" applyAlignment="1">
      <alignment horizontal="center" vertical="center"/>
    </xf>
    <xf numFmtId="0" fontId="19" fillId="0" borderId="31" xfId="2" applyFont="1" applyFill="1" applyBorder="1" applyAlignment="1" applyProtection="1">
      <alignment horizontal="left" vertical="center"/>
      <protection locked="0"/>
    </xf>
    <xf numFmtId="0" fontId="16" fillId="0" borderId="17" xfId="3" applyFont="1" applyFill="1" applyBorder="1" applyAlignment="1">
      <alignment horizontal="center" vertical="center"/>
    </xf>
    <xf numFmtId="0" fontId="19" fillId="0" borderId="17" xfId="3" applyFont="1" applyFill="1" applyBorder="1" applyAlignment="1" applyProtection="1">
      <alignment horizontal="center" vertical="center"/>
      <protection locked="0"/>
    </xf>
    <xf numFmtId="0" fontId="19" fillId="0" borderId="20" xfId="3" applyFont="1" applyFill="1" applyBorder="1" applyAlignment="1" applyProtection="1">
      <alignment horizontal="center" vertical="center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4" fontId="4" fillId="5" borderId="12" xfId="0" applyNumberFormat="1" applyFont="1" applyFill="1" applyBorder="1" applyAlignment="1">
      <alignment horizontal="center" vertical="center" wrapText="1"/>
    </xf>
    <xf numFmtId="44" fontId="4" fillId="0" borderId="12" xfId="0" applyNumberFormat="1" applyFont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5" borderId="9" xfId="0" quotePrefix="1" applyNumberFormat="1" applyFont="1" applyFill="1" applyBorder="1" applyAlignment="1">
      <alignment horizontal="center" vertical="center" wrapText="1"/>
    </xf>
    <xf numFmtId="0" fontId="16" fillId="7" borderId="1" xfId="2" applyFont="1" applyFill="1" applyBorder="1" applyAlignment="1" applyProtection="1">
      <alignment horizontal="left" vertical="center"/>
    </xf>
    <xf numFmtId="0" fontId="16" fillId="7" borderId="17" xfId="3" applyFont="1" applyFill="1" applyBorder="1" applyAlignment="1" applyProtection="1">
      <alignment horizontal="center" vertical="center"/>
    </xf>
    <xf numFmtId="164" fontId="4" fillId="7" borderId="9" xfId="0" applyNumberFormat="1" applyFont="1" applyFill="1" applyBorder="1" applyAlignment="1">
      <alignment horizontal="center" vertical="center" wrapText="1"/>
    </xf>
    <xf numFmtId="164" fontId="4" fillId="7" borderId="12" xfId="0" applyNumberFormat="1" applyFont="1" applyFill="1" applyBorder="1" applyAlignment="1">
      <alignment horizontal="center" vertical="center" wrapText="1"/>
    </xf>
    <xf numFmtId="44" fontId="4" fillId="0" borderId="13" xfId="0" applyNumberFormat="1" applyFont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44" fontId="4" fillId="5" borderId="1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22" xfId="3" applyFont="1" applyFill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/>
    </xf>
    <xf numFmtId="0" fontId="16" fillId="0" borderId="3" xfId="2" applyFont="1" applyBorder="1" applyAlignment="1">
      <alignment vertical="center"/>
    </xf>
    <xf numFmtId="0" fontId="16" fillId="0" borderId="23" xfId="3" applyFont="1" applyFill="1" applyBorder="1" applyAlignment="1">
      <alignment horizontal="center" vertical="center"/>
    </xf>
    <xf numFmtId="0" fontId="17" fillId="0" borderId="27" xfId="3" applyFont="1" applyFill="1" applyBorder="1" applyAlignment="1">
      <alignment horizontal="center" vertical="center"/>
    </xf>
    <xf numFmtId="164" fontId="4" fillId="7" borderId="0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6" fillId="0" borderId="23" xfId="2" applyFont="1" applyBorder="1" applyAlignment="1">
      <alignment vertical="center"/>
    </xf>
    <xf numFmtId="0" fontId="16" fillId="0" borderId="17" xfId="2" applyFont="1" applyBorder="1" applyAlignment="1">
      <alignment vertical="center"/>
    </xf>
    <xf numFmtId="0" fontId="16" fillId="0" borderId="17" xfId="2" applyFont="1" applyBorder="1" applyAlignment="1">
      <alignment vertical="center" wrapText="1"/>
    </xf>
    <xf numFmtId="0" fontId="16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 wrapText="1"/>
    </xf>
    <xf numFmtId="0" fontId="13" fillId="0" borderId="5" xfId="2" applyFont="1" applyFill="1" applyBorder="1" applyAlignment="1">
      <alignment vertical="center"/>
    </xf>
    <xf numFmtId="0" fontId="14" fillId="0" borderId="6" xfId="2" applyFont="1" applyFill="1" applyBorder="1" applyAlignment="1">
      <alignment horizontal="center" vertical="center" wrapText="1"/>
    </xf>
    <xf numFmtId="0" fontId="11" fillId="0" borderId="8" xfId="2" applyFont="1" applyBorder="1" applyAlignment="1">
      <alignment horizontal="center" wrapText="1"/>
    </xf>
    <xf numFmtId="0" fontId="11" fillId="0" borderId="9" xfId="2" applyFont="1" applyBorder="1" applyAlignment="1">
      <alignment horizontal="center" wrapText="1"/>
    </xf>
    <xf numFmtId="0" fontId="11" fillId="0" borderId="10" xfId="2" applyFont="1" applyBorder="1" applyAlignment="1">
      <alignment horizontal="center" wrapText="1"/>
    </xf>
    <xf numFmtId="0" fontId="11" fillId="0" borderId="28" xfId="2" applyFont="1" applyBorder="1" applyAlignment="1">
      <alignment horizontal="center" wrapText="1"/>
    </xf>
    <xf numFmtId="0" fontId="11" fillId="0" borderId="15" xfId="2" applyFont="1" applyBorder="1" applyAlignment="1">
      <alignment vertical="top" wrapText="1"/>
    </xf>
    <xf numFmtId="0" fontId="11" fillId="0" borderId="9" xfId="2" applyFont="1" applyBorder="1" applyAlignment="1">
      <alignment vertical="top" wrapText="1"/>
    </xf>
    <xf numFmtId="0" fontId="11" fillId="0" borderId="10" xfId="2" applyFont="1" applyBorder="1" applyAlignment="1">
      <alignment vertical="top" wrapText="1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4" fontId="20" fillId="0" borderId="0" xfId="0" applyNumberFormat="1" applyFont="1"/>
    <xf numFmtId="0" fontId="0" fillId="0" borderId="5" xfId="0" applyBorder="1"/>
    <xf numFmtId="0" fontId="0" fillId="0" borderId="1" xfId="0" applyBorder="1" applyAlignment="1">
      <alignment vertical="center"/>
    </xf>
    <xf numFmtId="0" fontId="13" fillId="0" borderId="5" xfId="2" applyFont="1" applyFill="1" applyBorder="1" applyAlignment="1">
      <alignment horizontal="center" vertical="center"/>
    </xf>
    <xf numFmtId="0" fontId="2" fillId="0" borderId="0" xfId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6" fillId="7" borderId="16" xfId="2" applyFont="1" applyFill="1" applyBorder="1" applyAlignment="1" applyProtection="1">
      <alignment horizontal="left" vertical="center"/>
    </xf>
    <xf numFmtId="0" fontId="16" fillId="7" borderId="1" xfId="2" applyFont="1" applyFill="1" applyBorder="1" applyAlignment="1" applyProtection="1">
      <alignment horizontal="left" vertical="center"/>
    </xf>
    <xf numFmtId="0" fontId="3" fillId="6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35" xfId="0" applyFont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0" xfId="0" applyAlignment="1">
      <alignment vertical="top" wrapText="1"/>
    </xf>
    <xf numFmtId="0" fontId="10" fillId="6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26" xfId="2" applyFont="1" applyFill="1" applyBorder="1" applyAlignment="1">
      <alignment horizontal="center" vertical="center"/>
    </xf>
    <xf numFmtId="0" fontId="13" fillId="0" borderId="27" xfId="2" applyFont="1" applyFill="1" applyBorder="1" applyAlignment="1">
      <alignment horizontal="center" vertical="center"/>
    </xf>
    <xf numFmtId="0" fontId="11" fillId="0" borderId="21" xfId="2" applyFont="1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11" fillId="0" borderId="24" xfId="2" applyFont="1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11" fillId="0" borderId="18" xfId="2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14" fillId="0" borderId="4" xfId="2" applyFont="1" applyBorder="1" applyAlignment="1">
      <alignment horizontal="left" wrapText="1"/>
    </xf>
    <xf numFmtId="0" fontId="14" fillId="0" borderId="32" xfId="2" applyFont="1" applyBorder="1" applyAlignment="1">
      <alignment horizontal="left" wrapText="1"/>
    </xf>
    <xf numFmtId="0" fontId="0" fillId="0" borderId="32" xfId="0" applyBorder="1" applyAlignment="1"/>
    <xf numFmtId="0" fontId="0" fillId="0" borderId="6" xfId="0" applyBorder="1" applyAlignment="1"/>
    <xf numFmtId="0" fontId="11" fillId="0" borderId="18" xfId="2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1" fillId="0" borderId="33" xfId="2" applyFont="1" applyBorder="1" applyAlignment="1">
      <alignment vertical="top" wrapText="1"/>
    </xf>
    <xf numFmtId="0" fontId="0" fillId="0" borderId="34" xfId="0" applyBorder="1" applyAlignment="1">
      <alignment vertical="top" wrapText="1"/>
    </xf>
  </cellXfs>
  <cellStyles count="4">
    <cellStyle name="Hypertextový odkaz" xfId="1" builtinId="8"/>
    <cellStyle name="Normální" xfId="0" builtinId="0"/>
    <cellStyle name="normální_Externí ceny 2007" xfId="2" xr:uid="{00000000-0005-0000-0000-000002000000}"/>
    <cellStyle name="normální_List1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4.png"/><Relationship Id="rId2" Type="http://schemas.openxmlformats.org/officeDocument/2006/relationships/hyperlink" Target="https://www.hulman-kovosrot.cz/" TargetMode="External"/><Relationship Id="rId1" Type="http://schemas.openxmlformats.org/officeDocument/2006/relationships/image" Target="../media/image1.jpeg"/><Relationship Id="rId6" Type="http://schemas.openxmlformats.org/officeDocument/2006/relationships/hyperlink" Target="https://kovosrot-alba.cz/" TargetMode="External"/><Relationship Id="rId5" Type="http://schemas.openxmlformats.org/officeDocument/2006/relationships/image" Target="cid:image003.jpg@01D639B2.52213C00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157167</xdr:colOff>
      <xdr:row>1</xdr:row>
      <xdr:rowOff>202407</xdr:rowOff>
    </xdr:from>
    <xdr:to>
      <xdr:col>19</xdr:col>
      <xdr:colOff>807243</xdr:colOff>
      <xdr:row>1</xdr:row>
      <xdr:rowOff>428626</xdr:rowOff>
    </xdr:to>
    <xdr:pic>
      <xdr:nvPicPr>
        <xdr:cNvPr id="2" name="Obrázek 3" descr="cid:image001.jpg@01D01A1E.2DC8CDA0">
          <a:extLst>
            <a:ext uri="{FF2B5EF4-FFF2-40B4-BE49-F238E27FC236}">
              <a16:creationId xmlns:a16="http://schemas.microsoft.com/office/drawing/2014/main" id="{8FBF0682-1591-4F31-86AC-D9D7ECE79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78292" y="404813"/>
          <a:ext cx="650076" cy="2262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178594</xdr:colOff>
      <xdr:row>1</xdr:row>
      <xdr:rowOff>107156</xdr:rowOff>
    </xdr:from>
    <xdr:to>
      <xdr:col>6</xdr:col>
      <xdr:colOff>608472</xdr:colOff>
      <xdr:row>1</xdr:row>
      <xdr:rowOff>523875</xdr:rowOff>
    </xdr:to>
    <xdr:pic>
      <xdr:nvPicPr>
        <xdr:cNvPr id="4" name="Obrázek 3" descr="Výkup a zracování šrot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34C0F65-972A-4384-ABAF-B20977831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1313" y="309562"/>
          <a:ext cx="429878" cy="4167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1</xdr:row>
      <xdr:rowOff>226218</xdr:rowOff>
    </xdr:from>
    <xdr:to>
      <xdr:col>7</xdr:col>
      <xdr:colOff>1160157</xdr:colOff>
      <xdr:row>1</xdr:row>
      <xdr:rowOff>533399</xdr:rowOff>
    </xdr:to>
    <xdr:pic>
      <xdr:nvPicPr>
        <xdr:cNvPr id="6" name="obrázek 1" descr="Image">
          <a:extLst>
            <a:ext uri="{FF2B5EF4-FFF2-40B4-BE49-F238E27FC236}">
              <a16:creationId xmlns:a16="http://schemas.microsoft.com/office/drawing/2014/main" id="{5D5706A4-92B7-41E5-9B11-9D3959FB8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2344" y="428624"/>
          <a:ext cx="1160157" cy="3071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235286</xdr:colOff>
      <xdr:row>1</xdr:row>
      <xdr:rowOff>92368</xdr:rowOff>
    </xdr:from>
    <xdr:to>
      <xdr:col>11</xdr:col>
      <xdr:colOff>595313</xdr:colOff>
      <xdr:row>1</xdr:row>
      <xdr:rowOff>476252</xdr:rowOff>
    </xdr:to>
    <xdr:pic>
      <xdr:nvPicPr>
        <xdr:cNvPr id="7" name="Obrázek 6" descr="https://kovosrot-alba.cz/data/filecache/96/logo.png">
          <a:hlinkClick xmlns:r="http://schemas.openxmlformats.org/officeDocument/2006/relationships" r:id="rId6" tooltip="Přejít na úvodní stránku"/>
          <a:extLst>
            <a:ext uri="{FF2B5EF4-FFF2-40B4-BE49-F238E27FC236}">
              <a16:creationId xmlns:a16="http://schemas.microsoft.com/office/drawing/2014/main" id="{9D3CA752-87BC-488C-A78E-41BAEAAB2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7067" y="294774"/>
          <a:ext cx="360027" cy="383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kovosrotji.cz/" TargetMode="External"/><Relationship Id="rId13" Type="http://schemas.openxmlformats.org/officeDocument/2006/relationships/hyperlink" Target="http://www.kovosrotprochazka.cz/" TargetMode="External"/><Relationship Id="rId18" Type="http://schemas.openxmlformats.org/officeDocument/2006/relationships/hyperlink" Target="mailto:vrana@metalsrot.cz" TargetMode="External"/><Relationship Id="rId3" Type="http://schemas.openxmlformats.org/officeDocument/2006/relationships/hyperlink" Target="http://www.ekoka.cz/" TargetMode="External"/><Relationship Id="rId21" Type="http://schemas.openxmlformats.org/officeDocument/2006/relationships/hyperlink" Target="mailto:bures.roman@kovosteel.cz" TargetMode="External"/><Relationship Id="rId7" Type="http://schemas.openxmlformats.org/officeDocument/2006/relationships/hyperlink" Target="http://www.kovosrotji.cz/" TargetMode="External"/><Relationship Id="rId12" Type="http://schemas.openxmlformats.org/officeDocument/2006/relationships/hyperlink" Target="http://www.hulman-kovosrot.cz/" TargetMode="External"/><Relationship Id="rId17" Type="http://schemas.openxmlformats.org/officeDocument/2006/relationships/hyperlink" Target="mailto:smrz@fast-kovosrot.cz" TargetMode="External"/><Relationship Id="rId2" Type="http://schemas.openxmlformats.org/officeDocument/2006/relationships/hyperlink" Target="http://www.fast-kovosrot.cz/" TargetMode="External"/><Relationship Id="rId16" Type="http://schemas.openxmlformats.org/officeDocument/2006/relationships/hyperlink" Target="http://www.kovosrotji.cz/" TargetMode="External"/><Relationship Id="rId20" Type="http://schemas.openxmlformats.org/officeDocument/2006/relationships/hyperlink" Target="https://www.kovosteel.cz/ceniky/provoz-stare-mesto/" TargetMode="External"/><Relationship Id="rId1" Type="http://schemas.openxmlformats.org/officeDocument/2006/relationships/hyperlink" Target="http://www.kovosrot.cz/" TargetMode="External"/><Relationship Id="rId6" Type="http://schemas.openxmlformats.org/officeDocument/2006/relationships/hyperlink" Target="http://www.ekopron-metal.cz/" TargetMode="External"/><Relationship Id="rId11" Type="http://schemas.openxmlformats.org/officeDocument/2006/relationships/hyperlink" Target="http://www.hulman-kovosrot.cz/nase-ceny" TargetMode="External"/><Relationship Id="rId5" Type="http://schemas.openxmlformats.org/officeDocument/2006/relationships/hyperlink" Target="http://www.ekopron-metal.cz/" TargetMode="External"/><Relationship Id="rId15" Type="http://schemas.openxmlformats.org/officeDocument/2006/relationships/hyperlink" Target="http://www.metalsrot.cz/" TargetMode="External"/><Relationship Id="rId10" Type="http://schemas.openxmlformats.org/officeDocument/2006/relationships/hyperlink" Target="http://www.kovokomsrot.cz/cenik-vykupu-kovu/" TargetMode="External"/><Relationship Id="rId19" Type="http://schemas.openxmlformats.org/officeDocument/2006/relationships/hyperlink" Target="mailto:dolezal.j@kovosrotji.cz" TargetMode="External"/><Relationship Id="rId4" Type="http://schemas.openxmlformats.org/officeDocument/2006/relationships/hyperlink" Target="http://www.kovosrot.cz/" TargetMode="External"/><Relationship Id="rId9" Type="http://schemas.openxmlformats.org/officeDocument/2006/relationships/hyperlink" Target="http://www.remat-zn.cz/price.html" TargetMode="External"/><Relationship Id="rId14" Type="http://schemas.openxmlformats.org/officeDocument/2006/relationships/hyperlink" Target="http://www.kovosteel.cz/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workbookViewId="0">
      <selection activeCell="E9" sqref="E9"/>
    </sheetView>
  </sheetViews>
  <sheetFormatPr defaultRowHeight="15"/>
  <cols>
    <col min="1" max="1" width="21.85546875" style="8" bestFit="1" customWidth="1"/>
    <col min="2" max="2" width="27.5703125" style="8" bestFit="1" customWidth="1"/>
    <col min="3" max="3" width="9.85546875" style="8" bestFit="1" customWidth="1"/>
    <col min="4" max="4" width="42.28515625" style="8" bestFit="1" customWidth="1"/>
    <col min="5" max="5" width="29" style="11" customWidth="1"/>
    <col min="6" max="6" width="10.85546875" style="8" bestFit="1" customWidth="1"/>
    <col min="7" max="7" width="25.7109375" style="8" bestFit="1" customWidth="1"/>
    <col min="8" max="16384" width="9.140625" style="8"/>
  </cols>
  <sheetData>
    <row r="1" spans="1:8" s="3" customFormat="1">
      <c r="A1" s="1" t="s">
        <v>10</v>
      </c>
      <c r="B1" s="1" t="s">
        <v>11</v>
      </c>
      <c r="C1" s="1" t="s">
        <v>12</v>
      </c>
      <c r="D1" s="1" t="s">
        <v>13</v>
      </c>
      <c r="E1" s="2" t="s">
        <v>14</v>
      </c>
      <c r="F1" s="1" t="s">
        <v>15</v>
      </c>
      <c r="G1" s="1" t="s">
        <v>16</v>
      </c>
    </row>
    <row r="2" spans="1:8">
      <c r="A2" s="121" t="s">
        <v>0</v>
      </c>
      <c r="B2" s="9" t="s">
        <v>53</v>
      </c>
      <c r="C2" s="4" t="s">
        <v>54</v>
      </c>
      <c r="D2" s="4" t="s">
        <v>55</v>
      </c>
      <c r="E2" s="30" t="s">
        <v>109</v>
      </c>
      <c r="F2" s="6">
        <v>773826880</v>
      </c>
      <c r="G2" s="7" t="s">
        <v>56</v>
      </c>
    </row>
    <row r="3" spans="1:8">
      <c r="A3" s="121"/>
      <c r="B3" s="9" t="s">
        <v>53</v>
      </c>
      <c r="C3" s="4" t="s">
        <v>58</v>
      </c>
      <c r="D3" s="4" t="s">
        <v>57</v>
      </c>
      <c r="E3" s="5"/>
      <c r="F3" s="6">
        <v>774001228</v>
      </c>
      <c r="G3" s="4"/>
    </row>
    <row r="4" spans="1:8">
      <c r="A4" s="4"/>
      <c r="B4" s="4"/>
      <c r="C4" s="4"/>
      <c r="D4" s="4"/>
      <c r="E4" s="5"/>
      <c r="F4" s="4"/>
      <c r="G4" s="4"/>
    </row>
    <row r="5" spans="1:8">
      <c r="A5" s="4" t="s">
        <v>1</v>
      </c>
      <c r="B5" s="9" t="s">
        <v>39</v>
      </c>
      <c r="C5" s="4" t="s">
        <v>48</v>
      </c>
      <c r="D5" s="4" t="s">
        <v>88</v>
      </c>
      <c r="E5" s="29" t="s">
        <v>46</v>
      </c>
      <c r="F5" s="6">
        <v>515225556</v>
      </c>
      <c r="G5" s="7" t="s">
        <v>47</v>
      </c>
    </row>
    <row r="6" spans="1:8">
      <c r="A6" s="4"/>
      <c r="B6" s="4"/>
      <c r="C6" s="4"/>
      <c r="D6" s="4"/>
      <c r="E6" s="5"/>
      <c r="F6" s="4"/>
      <c r="G6" s="4"/>
    </row>
    <row r="7" spans="1:8" ht="30">
      <c r="A7" s="4" t="s">
        <v>2</v>
      </c>
      <c r="B7" s="9" t="s">
        <v>64</v>
      </c>
      <c r="C7" s="4" t="s">
        <v>65</v>
      </c>
      <c r="D7" s="4" t="s">
        <v>66</v>
      </c>
      <c r="E7" s="10" t="s">
        <v>107</v>
      </c>
      <c r="F7" s="6">
        <v>777704323</v>
      </c>
      <c r="G7" s="7" t="s">
        <v>67</v>
      </c>
    </row>
    <row r="8" spans="1:8">
      <c r="A8" s="118"/>
      <c r="B8" s="118"/>
      <c r="C8" s="118"/>
      <c r="D8" s="118"/>
      <c r="E8" s="10"/>
      <c r="F8" s="6"/>
      <c r="G8" s="7"/>
    </row>
    <row r="9" spans="1:8">
      <c r="A9" s="118" t="s">
        <v>195</v>
      </c>
      <c r="B9" s="9" t="s">
        <v>64</v>
      </c>
      <c r="C9" s="118"/>
      <c r="D9" s="118" t="s">
        <v>196</v>
      </c>
      <c r="E9" s="38" t="s">
        <v>197</v>
      </c>
      <c r="F9" s="6"/>
      <c r="G9" s="7"/>
    </row>
    <row r="10" spans="1:8">
      <c r="A10" s="4"/>
      <c r="B10" s="4"/>
      <c r="C10" s="4"/>
      <c r="D10" s="4"/>
      <c r="E10" s="5"/>
      <c r="F10" s="4"/>
      <c r="G10" s="4"/>
    </row>
    <row r="11" spans="1:8">
      <c r="A11" s="4" t="s">
        <v>3</v>
      </c>
      <c r="B11" s="9" t="s">
        <v>17</v>
      </c>
      <c r="C11" s="4" t="s">
        <v>18</v>
      </c>
      <c r="D11" s="4" t="s">
        <v>19</v>
      </c>
      <c r="E11" s="10" t="s">
        <v>23</v>
      </c>
      <c r="F11" s="4" t="s">
        <v>24</v>
      </c>
      <c r="G11" s="7" t="s">
        <v>25</v>
      </c>
    </row>
    <row r="12" spans="1:8">
      <c r="A12" s="4"/>
      <c r="B12" s="4"/>
      <c r="C12" s="4"/>
      <c r="D12" s="4"/>
      <c r="E12" s="5"/>
      <c r="F12" s="4"/>
      <c r="G12" s="4"/>
    </row>
    <row r="13" spans="1:8">
      <c r="A13" s="122" t="s">
        <v>4</v>
      </c>
      <c r="B13" s="9" t="s">
        <v>33</v>
      </c>
      <c r="C13" s="4" t="s">
        <v>38</v>
      </c>
      <c r="D13" s="4" t="s">
        <v>37</v>
      </c>
      <c r="E13" s="10" t="s">
        <v>89</v>
      </c>
      <c r="F13" s="6">
        <v>602476312</v>
      </c>
      <c r="G13" s="7" t="s">
        <v>36</v>
      </c>
      <c r="H13" s="8" t="s">
        <v>180</v>
      </c>
    </row>
    <row r="14" spans="1:8">
      <c r="A14" s="123"/>
      <c r="B14" s="9" t="s">
        <v>39</v>
      </c>
      <c r="C14" s="4" t="s">
        <v>41</v>
      </c>
      <c r="D14" s="4" t="s">
        <v>40</v>
      </c>
      <c r="E14" s="37" t="s">
        <v>42</v>
      </c>
      <c r="F14" s="6">
        <v>567310051</v>
      </c>
      <c r="G14" s="7" t="s">
        <v>47</v>
      </c>
    </row>
    <row r="15" spans="1:8">
      <c r="A15" s="4"/>
      <c r="B15" s="4"/>
      <c r="C15" s="4"/>
      <c r="D15" s="4"/>
      <c r="E15" s="5"/>
      <c r="F15" s="4"/>
      <c r="G15" s="4"/>
    </row>
    <row r="16" spans="1:8">
      <c r="A16" s="4" t="s">
        <v>5</v>
      </c>
      <c r="B16" s="9" t="s">
        <v>33</v>
      </c>
      <c r="C16" s="4" t="s">
        <v>35</v>
      </c>
      <c r="D16" s="4" t="s">
        <v>34</v>
      </c>
      <c r="E16" s="10" t="s">
        <v>90</v>
      </c>
      <c r="F16" s="6">
        <v>724356518</v>
      </c>
      <c r="G16" s="7" t="s">
        <v>36</v>
      </c>
    </row>
    <row r="17" spans="1:8">
      <c r="A17" s="4"/>
      <c r="B17" s="4"/>
      <c r="C17" s="4"/>
      <c r="D17" s="4"/>
      <c r="E17" s="5"/>
      <c r="F17" s="4"/>
      <c r="G17" s="4"/>
    </row>
    <row r="18" spans="1:8">
      <c r="A18" s="122" t="s">
        <v>6</v>
      </c>
      <c r="B18" s="9" t="s">
        <v>39</v>
      </c>
      <c r="C18" s="4" t="s">
        <v>44</v>
      </c>
      <c r="D18" s="4" t="s">
        <v>43</v>
      </c>
      <c r="E18" s="29" t="s">
        <v>45</v>
      </c>
      <c r="F18" s="6">
        <v>566623389</v>
      </c>
      <c r="G18" s="7" t="s">
        <v>47</v>
      </c>
    </row>
    <row r="19" spans="1:8">
      <c r="A19" s="123"/>
      <c r="B19" s="9" t="s">
        <v>60</v>
      </c>
      <c r="C19" s="4" t="s">
        <v>61</v>
      </c>
      <c r="D19" s="4" t="s">
        <v>59</v>
      </c>
      <c r="E19" s="5" t="s">
        <v>63</v>
      </c>
      <c r="F19" s="6">
        <v>731447195</v>
      </c>
      <c r="G19" s="7" t="s">
        <v>62</v>
      </c>
      <c r="H19" s="8" t="s">
        <v>188</v>
      </c>
    </row>
    <row r="20" spans="1:8">
      <c r="A20" s="4"/>
      <c r="B20" s="4"/>
      <c r="C20" s="4"/>
      <c r="D20" s="4"/>
      <c r="E20" s="5"/>
      <c r="F20" s="4"/>
      <c r="G20" s="4"/>
    </row>
    <row r="21" spans="1:8">
      <c r="A21" s="122" t="s">
        <v>7</v>
      </c>
      <c r="B21" s="9" t="s">
        <v>26</v>
      </c>
      <c r="C21" s="4" t="s">
        <v>28</v>
      </c>
      <c r="D21" s="4" t="s">
        <v>27</v>
      </c>
      <c r="E21" s="10" t="s">
        <v>106</v>
      </c>
      <c r="F21" s="6">
        <v>776723200</v>
      </c>
      <c r="G21" s="7" t="s">
        <v>29</v>
      </c>
      <c r="H21" s="8" t="s">
        <v>105</v>
      </c>
    </row>
    <row r="22" spans="1:8">
      <c r="A22" s="123"/>
      <c r="B22" s="9" t="s">
        <v>17</v>
      </c>
      <c r="C22" s="4" t="s">
        <v>32</v>
      </c>
      <c r="D22" s="4" t="s">
        <v>31</v>
      </c>
      <c r="E22" s="5"/>
      <c r="F22" s="6">
        <v>382265909</v>
      </c>
      <c r="G22" s="7" t="s">
        <v>25</v>
      </c>
      <c r="H22" s="8" t="s">
        <v>104</v>
      </c>
    </row>
    <row r="23" spans="1:8">
      <c r="A23" s="4"/>
      <c r="B23" s="4"/>
      <c r="C23" s="4"/>
      <c r="D23" s="4"/>
      <c r="E23" s="5"/>
      <c r="F23" s="4"/>
      <c r="G23" s="4"/>
    </row>
    <row r="24" spans="1:8">
      <c r="A24" s="4" t="s">
        <v>8</v>
      </c>
      <c r="B24" s="9" t="s">
        <v>20</v>
      </c>
      <c r="C24" s="4" t="s">
        <v>22</v>
      </c>
      <c r="D24" s="4" t="s">
        <v>21</v>
      </c>
      <c r="E24" s="37" t="s">
        <v>108</v>
      </c>
      <c r="F24" s="6">
        <v>777271508</v>
      </c>
      <c r="G24" s="7" t="s">
        <v>30</v>
      </c>
    </row>
    <row r="25" spans="1:8">
      <c r="A25" s="4"/>
      <c r="B25" s="4"/>
      <c r="C25" s="4"/>
      <c r="D25" s="4"/>
      <c r="E25" s="5"/>
      <c r="F25" s="6"/>
      <c r="G25" s="4"/>
    </row>
    <row r="26" spans="1:8">
      <c r="A26" s="4" t="s">
        <v>9</v>
      </c>
      <c r="B26" s="9" t="s">
        <v>68</v>
      </c>
      <c r="C26" s="4" t="s">
        <v>69</v>
      </c>
      <c r="D26" s="4" t="s">
        <v>99</v>
      </c>
      <c r="E26" s="38" t="s">
        <v>91</v>
      </c>
      <c r="F26" s="6">
        <v>602585032</v>
      </c>
      <c r="G26" s="7" t="s">
        <v>70</v>
      </c>
    </row>
    <row r="29" spans="1:8">
      <c r="B29" s="8" t="s">
        <v>49</v>
      </c>
      <c r="C29" s="120" t="s">
        <v>50</v>
      </c>
      <c r="D29" s="120"/>
      <c r="E29" s="120"/>
      <c r="G29" s="22" t="s">
        <v>101</v>
      </c>
    </row>
    <row r="30" spans="1:8">
      <c r="C30" s="120" t="s">
        <v>51</v>
      </c>
      <c r="D30" s="120"/>
      <c r="E30" s="120"/>
      <c r="G30" s="23" t="s">
        <v>103</v>
      </c>
    </row>
    <row r="31" spans="1:8">
      <c r="C31" s="120" t="s">
        <v>52</v>
      </c>
      <c r="D31" s="120"/>
      <c r="E31" s="120"/>
      <c r="G31" s="24" t="s">
        <v>102</v>
      </c>
    </row>
    <row r="32" spans="1:8">
      <c r="C32" s="120" t="s">
        <v>186</v>
      </c>
      <c r="D32" s="120"/>
      <c r="E32" s="120"/>
    </row>
    <row r="38" spans="2:5">
      <c r="B38"/>
      <c r="E38" s="8"/>
    </row>
  </sheetData>
  <mergeCells count="8">
    <mergeCell ref="C32:E32"/>
    <mergeCell ref="C30:E30"/>
    <mergeCell ref="C31:E31"/>
    <mergeCell ref="A2:A3"/>
    <mergeCell ref="A21:A22"/>
    <mergeCell ref="A18:A19"/>
    <mergeCell ref="A13:A14"/>
    <mergeCell ref="C29:E29"/>
  </mergeCells>
  <hyperlinks>
    <hyperlink ref="G11" r:id="rId1" xr:uid="{00000000-0004-0000-0000-000000000000}"/>
    <hyperlink ref="G24" r:id="rId2" xr:uid="{00000000-0004-0000-0000-000001000000}"/>
    <hyperlink ref="G21" r:id="rId3" xr:uid="{00000000-0004-0000-0000-000002000000}"/>
    <hyperlink ref="G22" r:id="rId4" xr:uid="{00000000-0004-0000-0000-000003000000}"/>
    <hyperlink ref="G16" r:id="rId5" xr:uid="{00000000-0004-0000-0000-000004000000}"/>
    <hyperlink ref="G13" r:id="rId6" xr:uid="{00000000-0004-0000-0000-000005000000}"/>
    <hyperlink ref="G14" r:id="rId7" xr:uid="{00000000-0004-0000-0000-000006000000}"/>
    <hyperlink ref="G18" r:id="rId8" xr:uid="{00000000-0004-0000-0000-000007000000}"/>
    <hyperlink ref="C29" r:id="rId9" xr:uid="{00000000-0004-0000-0000-000008000000}"/>
    <hyperlink ref="C30" r:id="rId10" xr:uid="{00000000-0004-0000-0000-000009000000}"/>
    <hyperlink ref="C31" r:id="rId11" xr:uid="{00000000-0004-0000-0000-00000A000000}"/>
    <hyperlink ref="G2" r:id="rId12" xr:uid="{00000000-0004-0000-0000-00000B000000}"/>
    <hyperlink ref="G19" r:id="rId13" xr:uid="{00000000-0004-0000-0000-00000C000000}"/>
    <hyperlink ref="G7" r:id="rId14" xr:uid="{00000000-0004-0000-0000-00000D000000}"/>
    <hyperlink ref="G26" r:id="rId15" xr:uid="{00000000-0004-0000-0000-00000E000000}"/>
    <hyperlink ref="G5" r:id="rId16" xr:uid="{00000000-0004-0000-0000-00000F000000}"/>
    <hyperlink ref="E24" r:id="rId17" xr:uid="{00000000-0004-0000-0000-000010000000}"/>
    <hyperlink ref="E26" r:id="rId18" xr:uid="{00000000-0004-0000-0000-000011000000}"/>
    <hyperlink ref="E14" r:id="rId19" xr:uid="{00000000-0004-0000-0000-000012000000}"/>
    <hyperlink ref="C32" r:id="rId20" xr:uid="{6F87DBBD-9BCC-4695-9D49-43AB682B68B3}"/>
    <hyperlink ref="E9" r:id="rId21" xr:uid="{DA494365-0587-436B-9499-A0DC75E97884}"/>
  </hyperlinks>
  <pageMargins left="0.7" right="0.7" top="0.75" bottom="0.75" header="0.3" footer="0.3"/>
  <pageSetup paperSize="9" orientation="portrait" horizontalDpi="1200" verticalDpi="1200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51"/>
  <sheetViews>
    <sheetView zoomScale="80" zoomScaleNormal="80" workbookViewId="0">
      <pane xSplit="6" ySplit="4" topLeftCell="G5" activePane="bottomRight" state="frozen"/>
      <selection pane="topRight" activeCell="D1" sqref="D1"/>
      <selection pane="bottomLeft" activeCell="A5" sqref="A5"/>
      <selection pane="bottomRight" activeCell="I31" sqref="I31"/>
    </sheetView>
  </sheetViews>
  <sheetFormatPr defaultRowHeight="15"/>
  <cols>
    <col min="1" max="1" width="6.85546875" style="11" bestFit="1" customWidth="1"/>
    <col min="2" max="2" width="13.5703125" style="11" customWidth="1"/>
    <col min="3" max="3" width="21.85546875" style="11" customWidth="1"/>
    <col min="4" max="4" width="34.42578125" style="11" customWidth="1"/>
    <col min="5" max="5" width="4.5703125" style="11" bestFit="1" customWidth="1"/>
    <col min="6" max="6" width="16.42578125" style="17" bestFit="1" customWidth="1"/>
    <col min="7" max="7" width="12.140625" style="17" bestFit="1" customWidth="1"/>
    <col min="8" max="8" width="17.42578125" style="17" bestFit="1" customWidth="1"/>
    <col min="9" max="10" width="15.7109375" style="17" customWidth="1"/>
    <col min="11" max="11" width="12" style="17" bestFit="1" customWidth="1"/>
    <col min="12" max="12" width="12" style="17" customWidth="1"/>
    <col min="13" max="13" width="10.28515625" style="17" bestFit="1" customWidth="1"/>
    <col min="14" max="14" width="11" style="17" bestFit="1" customWidth="1"/>
    <col min="15" max="15" width="10.28515625" style="17" bestFit="1" customWidth="1"/>
    <col min="16" max="16" width="11" style="17" bestFit="1" customWidth="1"/>
    <col min="17" max="17" width="14.7109375" style="17" bestFit="1" customWidth="1"/>
    <col min="18" max="18" width="11.28515625" style="17" customWidth="1"/>
    <col min="19" max="19" width="12" style="17" bestFit="1" customWidth="1"/>
    <col min="20" max="20" width="13.7109375" style="17" bestFit="1" customWidth="1"/>
    <col min="21" max="21" width="11.7109375" style="17" bestFit="1" customWidth="1"/>
    <col min="22" max="23" width="9.5703125" style="11" bestFit="1" customWidth="1"/>
    <col min="24" max="24" width="9.140625" style="11"/>
    <col min="25" max="25" width="26.85546875" style="11" customWidth="1"/>
    <col min="26" max="16384" width="9.140625" style="11"/>
  </cols>
  <sheetData>
    <row r="1" spans="1:28" ht="15.75" thickBot="1">
      <c r="G1" s="115"/>
      <c r="H1" s="115"/>
      <c r="L1" s="115"/>
    </row>
    <row r="2" spans="1:28" ht="45" customHeight="1" thickBot="1">
      <c r="A2" s="21"/>
      <c r="B2" s="21"/>
      <c r="C2" s="21"/>
      <c r="D2"/>
      <c r="E2" s="21"/>
      <c r="F2" s="70" t="s">
        <v>93</v>
      </c>
      <c r="G2"/>
      <c r="H2"/>
      <c r="I2" s="20" t="s">
        <v>2</v>
      </c>
      <c r="J2" s="19" t="s">
        <v>195</v>
      </c>
      <c r="K2" s="19" t="s">
        <v>95</v>
      </c>
      <c r="L2" s="117"/>
      <c r="M2" s="19" t="s">
        <v>96</v>
      </c>
      <c r="N2" s="20" t="s">
        <v>4</v>
      </c>
      <c r="O2" s="19" t="s">
        <v>97</v>
      </c>
      <c r="P2" s="20" t="s">
        <v>137</v>
      </c>
      <c r="Q2" s="19" t="s">
        <v>98</v>
      </c>
      <c r="R2" s="20" t="s">
        <v>189</v>
      </c>
      <c r="S2" s="19" t="s">
        <v>7</v>
      </c>
      <c r="T2" s="20"/>
      <c r="U2" s="19" t="s">
        <v>9</v>
      </c>
    </row>
    <row r="3" spans="1:28" s="17" customFormat="1" ht="15.75" thickBot="1">
      <c r="A3" s="16"/>
      <c r="B3" s="16"/>
      <c r="C3" s="16"/>
      <c r="D3" s="16"/>
      <c r="E3" s="16"/>
      <c r="F3" s="71" t="s">
        <v>94</v>
      </c>
      <c r="G3" s="55">
        <v>44123</v>
      </c>
      <c r="H3" s="52"/>
      <c r="I3" s="55">
        <v>44130</v>
      </c>
      <c r="J3" s="52">
        <v>44133</v>
      </c>
      <c r="K3" s="54"/>
      <c r="L3" s="116">
        <v>44126</v>
      </c>
      <c r="M3" s="56"/>
      <c r="N3" s="57"/>
      <c r="O3" s="52"/>
      <c r="P3" s="53"/>
      <c r="Q3" s="54"/>
      <c r="R3" s="57">
        <v>43986</v>
      </c>
      <c r="S3" s="56"/>
      <c r="T3" s="57">
        <v>44130</v>
      </c>
      <c r="U3" s="54">
        <v>44130</v>
      </c>
    </row>
    <row r="4" spans="1:28" ht="45.75" thickBot="1">
      <c r="A4" s="46" t="s">
        <v>150</v>
      </c>
      <c r="B4" s="47" t="s">
        <v>151</v>
      </c>
      <c r="C4" s="48" t="s">
        <v>152</v>
      </c>
      <c r="D4" s="48" t="s">
        <v>153</v>
      </c>
      <c r="E4" s="93" t="s">
        <v>154</v>
      </c>
      <c r="F4" s="86" t="s">
        <v>92</v>
      </c>
      <c r="G4" s="113" t="s">
        <v>114</v>
      </c>
      <c r="H4" s="88" t="s">
        <v>187</v>
      </c>
      <c r="I4" s="113" t="str">
        <f>'Zvolené výkupny'!B7</f>
        <v>KOVOSTEEL Recycling, s.r.o.</v>
      </c>
      <c r="J4" s="114" t="str">
        <f>'Zvolené výkupny'!B9</f>
        <v>KOVOSTEEL Recycling, s.r.o.</v>
      </c>
      <c r="K4" s="88" t="str">
        <f>'Zvolené výkupny'!B11</f>
        <v>KOVOŠROT GROUP CZ a.s.</v>
      </c>
      <c r="L4" s="113" t="s">
        <v>181</v>
      </c>
      <c r="M4" s="88" t="str">
        <f>'Zvolené výkupny'!B13</f>
        <v>EKOPRON - METAL s.r.o.</v>
      </c>
      <c r="N4" s="87" t="str">
        <f>'Zvolené výkupny'!B14</f>
        <v>KOVO - ŠROT s.r.o. Jihlava</v>
      </c>
      <c r="O4" s="114" t="str">
        <f>'Zvolené výkupny'!B16</f>
        <v>EKOPRON - METAL s.r.o.</v>
      </c>
      <c r="P4" s="87" t="str">
        <f>'Zvolené výkupny'!B18</f>
        <v>KOVO - ŠROT s.r.o. Jihlava</v>
      </c>
      <c r="Q4" s="88" t="str">
        <f>'Zvolené výkupny'!B19</f>
        <v>KOVOŠROT PROCHÁZKA s.r.o.</v>
      </c>
      <c r="R4" s="113" t="s">
        <v>112</v>
      </c>
      <c r="S4" s="88" t="str">
        <f>'Zvolené výkupny'!B22</f>
        <v>KOVOŠROT GROUP CZ a.s.</v>
      </c>
      <c r="T4" s="87" t="str">
        <f>'Zvolené výkupny'!B24</f>
        <v>FAST KOVOŠROT s.r.o.</v>
      </c>
      <c r="U4" s="88" t="s">
        <v>194</v>
      </c>
      <c r="V4" s="17" t="s">
        <v>110</v>
      </c>
      <c r="W4" s="17" t="s">
        <v>111</v>
      </c>
    </row>
    <row r="5" spans="1:28">
      <c r="A5" s="89" t="s">
        <v>72</v>
      </c>
      <c r="B5" s="90" t="s">
        <v>155</v>
      </c>
      <c r="C5" s="91" t="s">
        <v>156</v>
      </c>
      <c r="D5" s="91" t="s">
        <v>157</v>
      </c>
      <c r="E5" s="92" t="s">
        <v>158</v>
      </c>
      <c r="F5" s="84">
        <f t="shared" ref="F5:F25" si="0">AVERAGE(G5:U5)</f>
        <v>3.17</v>
      </c>
      <c r="G5" s="26">
        <v>2.6</v>
      </c>
      <c r="H5" s="25"/>
      <c r="I5" s="26">
        <v>2.5</v>
      </c>
      <c r="J5" s="25">
        <v>4</v>
      </c>
      <c r="K5" s="25"/>
      <c r="L5" s="26"/>
      <c r="M5" s="25"/>
      <c r="N5" s="85"/>
      <c r="O5" s="25"/>
      <c r="P5" s="26"/>
      <c r="Q5" s="25"/>
      <c r="R5" s="26"/>
      <c r="S5" s="25"/>
      <c r="T5" s="26">
        <v>3.75</v>
      </c>
      <c r="U5" s="25">
        <v>3</v>
      </c>
      <c r="V5" s="31">
        <f t="shared" ref="V5:V26" si="1">MIN(G5:U5)</f>
        <v>2.5</v>
      </c>
      <c r="W5" s="31">
        <f t="shared" ref="W5:W26" si="2">MAX(G5:U5)</f>
        <v>4</v>
      </c>
      <c r="Y5" s="35"/>
      <c r="Z5" s="17"/>
      <c r="AA5" s="17"/>
      <c r="AB5" s="17"/>
    </row>
    <row r="6" spans="1:28" ht="28.5">
      <c r="A6" s="49" t="s">
        <v>73</v>
      </c>
      <c r="B6" s="60" t="s">
        <v>155</v>
      </c>
      <c r="C6" s="59" t="s">
        <v>156</v>
      </c>
      <c r="D6" s="61" t="s">
        <v>159</v>
      </c>
      <c r="E6" s="67" t="s">
        <v>158</v>
      </c>
      <c r="F6" s="72">
        <f t="shared" si="0"/>
        <v>1.92</v>
      </c>
      <c r="G6" s="13">
        <v>1</v>
      </c>
      <c r="H6" s="12"/>
      <c r="I6" s="13">
        <v>1</v>
      </c>
      <c r="J6" s="12">
        <v>3</v>
      </c>
      <c r="K6" s="12"/>
      <c r="L6" s="13"/>
      <c r="M6" s="12"/>
      <c r="N6" s="75"/>
      <c r="O6" s="12"/>
      <c r="P6" s="13"/>
      <c r="Q6" s="12"/>
      <c r="R6" s="13"/>
      <c r="S6" s="76"/>
      <c r="T6" s="13">
        <v>0.8</v>
      </c>
      <c r="U6" s="12">
        <v>3.8</v>
      </c>
      <c r="V6" s="31">
        <f t="shared" si="1"/>
        <v>0.8</v>
      </c>
      <c r="W6" s="31">
        <f t="shared" si="2"/>
        <v>3.8</v>
      </c>
      <c r="Y6" s="35"/>
      <c r="Z6" s="17"/>
      <c r="AA6" s="17"/>
      <c r="AB6" s="17"/>
    </row>
    <row r="7" spans="1:28">
      <c r="A7" s="49" t="s">
        <v>74</v>
      </c>
      <c r="B7" s="58" t="s">
        <v>160</v>
      </c>
      <c r="C7" s="59" t="s">
        <v>161</v>
      </c>
      <c r="D7" s="59" t="s">
        <v>139</v>
      </c>
      <c r="E7" s="67" t="s">
        <v>158</v>
      </c>
      <c r="F7" s="72">
        <f t="shared" si="0"/>
        <v>127.5</v>
      </c>
      <c r="G7" s="28">
        <v>122</v>
      </c>
      <c r="H7" s="27"/>
      <c r="I7" s="28">
        <v>122</v>
      </c>
      <c r="J7" s="27">
        <v>135</v>
      </c>
      <c r="K7" s="27"/>
      <c r="L7" s="28">
        <v>132</v>
      </c>
      <c r="M7" s="27"/>
      <c r="N7" s="74"/>
      <c r="O7" s="27"/>
      <c r="P7" s="28"/>
      <c r="Q7" s="27"/>
      <c r="R7" s="28"/>
      <c r="S7" s="27"/>
      <c r="T7" s="28">
        <v>130</v>
      </c>
      <c r="U7" s="27">
        <v>124</v>
      </c>
      <c r="V7" s="31">
        <f t="shared" si="1"/>
        <v>122</v>
      </c>
      <c r="W7" s="31">
        <f t="shared" si="2"/>
        <v>135</v>
      </c>
      <c r="Y7" s="35"/>
      <c r="Z7" s="17"/>
      <c r="AA7" s="17"/>
      <c r="AB7" s="17"/>
    </row>
    <row r="8" spans="1:28">
      <c r="A8" s="49" t="s">
        <v>75</v>
      </c>
      <c r="B8" s="58" t="s">
        <v>160</v>
      </c>
      <c r="C8" s="59" t="s">
        <v>162</v>
      </c>
      <c r="D8" s="59" t="s">
        <v>140</v>
      </c>
      <c r="E8" s="67" t="s">
        <v>158</v>
      </c>
      <c r="F8" s="72">
        <f t="shared" si="0"/>
        <v>91.166666666666671</v>
      </c>
      <c r="G8" s="13">
        <v>75</v>
      </c>
      <c r="H8" s="12"/>
      <c r="I8" s="13">
        <v>70</v>
      </c>
      <c r="J8" s="12">
        <v>105</v>
      </c>
      <c r="K8" s="12"/>
      <c r="L8" s="13">
        <v>103</v>
      </c>
      <c r="M8" s="12"/>
      <c r="N8" s="75"/>
      <c r="O8" s="12"/>
      <c r="P8" s="13"/>
      <c r="Q8" s="12"/>
      <c r="R8" s="13"/>
      <c r="S8" s="76"/>
      <c r="T8" s="13">
        <v>94</v>
      </c>
      <c r="U8" s="12">
        <v>100</v>
      </c>
      <c r="V8" s="31">
        <f t="shared" si="1"/>
        <v>70</v>
      </c>
      <c r="W8" s="31">
        <f t="shared" si="2"/>
        <v>105</v>
      </c>
      <c r="Y8" s="35"/>
      <c r="Z8" s="17"/>
      <c r="AA8" s="17"/>
      <c r="AB8" s="17"/>
    </row>
    <row r="9" spans="1:28">
      <c r="A9" s="49" t="s">
        <v>76</v>
      </c>
      <c r="B9" s="58" t="s">
        <v>160</v>
      </c>
      <c r="C9" s="59" t="s">
        <v>163</v>
      </c>
      <c r="D9" s="59" t="s">
        <v>140</v>
      </c>
      <c r="E9" s="67" t="s">
        <v>158</v>
      </c>
      <c r="F9" s="72">
        <f t="shared" si="0"/>
        <v>73.166666666666671</v>
      </c>
      <c r="G9" s="28">
        <v>70</v>
      </c>
      <c r="H9" s="27"/>
      <c r="I9" s="28">
        <v>70</v>
      </c>
      <c r="J9" s="27">
        <v>80</v>
      </c>
      <c r="K9" s="27"/>
      <c r="L9" s="28">
        <v>75</v>
      </c>
      <c r="M9" s="27"/>
      <c r="N9" s="74"/>
      <c r="O9" s="27"/>
      <c r="P9" s="28"/>
      <c r="Q9" s="27"/>
      <c r="R9" s="28"/>
      <c r="S9" s="27"/>
      <c r="T9" s="28">
        <v>75</v>
      </c>
      <c r="U9" s="27">
        <v>69</v>
      </c>
      <c r="V9" s="31">
        <f t="shared" si="1"/>
        <v>69</v>
      </c>
      <c r="W9" s="31">
        <f t="shared" si="2"/>
        <v>80</v>
      </c>
      <c r="Y9" s="35"/>
      <c r="Z9" s="17"/>
      <c r="AA9" s="17"/>
      <c r="AB9" s="17"/>
    </row>
    <row r="10" spans="1:28">
      <c r="A10" s="49" t="s">
        <v>77</v>
      </c>
      <c r="B10" s="58" t="s">
        <v>164</v>
      </c>
      <c r="C10" s="59" t="s">
        <v>165</v>
      </c>
      <c r="D10" s="59" t="s">
        <v>141</v>
      </c>
      <c r="E10" s="67" t="s">
        <v>158</v>
      </c>
      <c r="F10" s="72">
        <f t="shared" si="0"/>
        <v>32.083333333333336</v>
      </c>
      <c r="G10" s="13">
        <v>33</v>
      </c>
      <c r="H10" s="12"/>
      <c r="I10" s="13">
        <v>28</v>
      </c>
      <c r="J10" s="12">
        <v>34</v>
      </c>
      <c r="K10" s="12"/>
      <c r="L10" s="13">
        <v>37</v>
      </c>
      <c r="M10" s="12"/>
      <c r="N10" s="75"/>
      <c r="O10" s="12"/>
      <c r="P10" s="13"/>
      <c r="Q10" s="12"/>
      <c r="R10" s="13"/>
      <c r="S10" s="76"/>
      <c r="T10" s="13">
        <v>30.5</v>
      </c>
      <c r="U10" s="12">
        <v>30</v>
      </c>
      <c r="V10" s="31">
        <f t="shared" si="1"/>
        <v>28</v>
      </c>
      <c r="W10" s="31">
        <f t="shared" si="2"/>
        <v>37</v>
      </c>
      <c r="Y10" s="35"/>
      <c r="Z10" s="17"/>
      <c r="AA10" s="17"/>
      <c r="AB10" s="17"/>
    </row>
    <row r="11" spans="1:28">
      <c r="A11" s="49" t="s">
        <v>78</v>
      </c>
      <c r="B11" s="58" t="s">
        <v>164</v>
      </c>
      <c r="C11" s="59" t="s">
        <v>165</v>
      </c>
      <c r="D11" s="59" t="s">
        <v>142</v>
      </c>
      <c r="E11" s="67" t="s">
        <v>158</v>
      </c>
      <c r="F11" s="72">
        <f t="shared" si="0"/>
        <v>17.333333333333332</v>
      </c>
      <c r="G11" s="28">
        <v>13</v>
      </c>
      <c r="H11" s="27"/>
      <c r="I11" s="28">
        <v>22</v>
      </c>
      <c r="J11" s="27">
        <v>20</v>
      </c>
      <c r="K11" s="27"/>
      <c r="L11" s="28">
        <v>16</v>
      </c>
      <c r="M11" s="27"/>
      <c r="N11" s="74"/>
      <c r="O11" s="27"/>
      <c r="P11" s="28"/>
      <c r="Q11" s="27"/>
      <c r="R11" s="28"/>
      <c r="S11" s="27"/>
      <c r="T11" s="28">
        <v>18</v>
      </c>
      <c r="U11" s="27">
        <v>15</v>
      </c>
      <c r="V11" s="31">
        <f t="shared" si="1"/>
        <v>13</v>
      </c>
      <c r="W11" s="31">
        <f t="shared" si="2"/>
        <v>22</v>
      </c>
      <c r="Y11" s="35"/>
      <c r="Z11" s="17"/>
      <c r="AA11" s="17"/>
      <c r="AB11" s="17"/>
    </row>
    <row r="12" spans="1:28">
      <c r="A12" s="49" t="s">
        <v>79</v>
      </c>
      <c r="B12" s="58" t="s">
        <v>164</v>
      </c>
      <c r="C12" s="59" t="s">
        <v>166</v>
      </c>
      <c r="D12" s="59" t="s">
        <v>143</v>
      </c>
      <c r="E12" s="67" t="s">
        <v>158</v>
      </c>
      <c r="F12" s="72">
        <f t="shared" si="0"/>
        <v>15.25</v>
      </c>
      <c r="G12" s="13">
        <v>16</v>
      </c>
      <c r="H12" s="12"/>
      <c r="I12" s="13">
        <v>10</v>
      </c>
      <c r="J12" s="12">
        <v>17</v>
      </c>
      <c r="K12" s="12"/>
      <c r="L12" s="13">
        <v>18.5</v>
      </c>
      <c r="M12" s="12"/>
      <c r="N12" s="75"/>
      <c r="O12" s="12"/>
      <c r="P12" s="13"/>
      <c r="Q12" s="12"/>
      <c r="R12" s="13"/>
      <c r="S12" s="76"/>
      <c r="T12" s="13">
        <v>16</v>
      </c>
      <c r="U12" s="12">
        <v>14</v>
      </c>
      <c r="V12" s="31">
        <f t="shared" si="1"/>
        <v>10</v>
      </c>
      <c r="W12" s="31">
        <f t="shared" si="2"/>
        <v>18.5</v>
      </c>
      <c r="Y12" s="35"/>
      <c r="Z12" s="17"/>
      <c r="AA12" s="17"/>
      <c r="AB12" s="17"/>
    </row>
    <row r="13" spans="1:28">
      <c r="A13" s="49" t="s">
        <v>80</v>
      </c>
      <c r="B13" s="58" t="s">
        <v>164</v>
      </c>
      <c r="C13" s="59" t="s">
        <v>166</v>
      </c>
      <c r="D13" s="59" t="s">
        <v>144</v>
      </c>
      <c r="E13" s="67" t="s">
        <v>158</v>
      </c>
      <c r="F13" s="72">
        <f t="shared" si="0"/>
        <v>14.25</v>
      </c>
      <c r="G13" s="28">
        <v>16</v>
      </c>
      <c r="H13" s="27"/>
      <c r="I13" s="28">
        <v>10</v>
      </c>
      <c r="J13" s="27">
        <v>16</v>
      </c>
      <c r="K13" s="27"/>
      <c r="L13" s="28">
        <v>18.5</v>
      </c>
      <c r="M13" s="27"/>
      <c r="N13" s="74"/>
      <c r="O13" s="27"/>
      <c r="P13" s="28"/>
      <c r="Q13" s="27"/>
      <c r="R13" s="28"/>
      <c r="S13" s="27"/>
      <c r="T13" s="28">
        <v>11</v>
      </c>
      <c r="U13" s="27">
        <v>14</v>
      </c>
      <c r="V13" s="31">
        <f t="shared" si="1"/>
        <v>10</v>
      </c>
      <c r="W13" s="31">
        <f t="shared" si="2"/>
        <v>18.5</v>
      </c>
      <c r="Y13" s="35"/>
      <c r="Z13" s="17"/>
      <c r="AA13" s="17"/>
      <c r="AB13" s="17"/>
    </row>
    <row r="14" spans="1:28" ht="42.75">
      <c r="A14" s="49" t="s">
        <v>81</v>
      </c>
      <c r="B14" s="60" t="s">
        <v>167</v>
      </c>
      <c r="C14" s="61" t="s">
        <v>168</v>
      </c>
      <c r="D14" s="61" t="s">
        <v>138</v>
      </c>
      <c r="E14" s="67" t="s">
        <v>158</v>
      </c>
      <c r="F14" s="72">
        <f t="shared" si="0"/>
        <v>2.4166666666666665</v>
      </c>
      <c r="G14" s="13">
        <v>3</v>
      </c>
      <c r="H14" s="12"/>
      <c r="I14" s="13">
        <v>1</v>
      </c>
      <c r="J14" s="12">
        <v>3</v>
      </c>
      <c r="K14" s="12"/>
      <c r="L14" s="13">
        <v>3</v>
      </c>
      <c r="M14" s="12"/>
      <c r="N14" s="75"/>
      <c r="O14" s="12"/>
      <c r="P14" s="13"/>
      <c r="Q14" s="12"/>
      <c r="R14" s="13"/>
      <c r="S14" s="76"/>
      <c r="T14" s="13">
        <v>2.5</v>
      </c>
      <c r="U14" s="12">
        <v>2</v>
      </c>
      <c r="V14" s="31">
        <f t="shared" si="1"/>
        <v>1</v>
      </c>
      <c r="W14" s="31">
        <f t="shared" si="2"/>
        <v>3</v>
      </c>
      <c r="Y14" s="35"/>
      <c r="Z14" s="17"/>
      <c r="AA14" s="17"/>
      <c r="AB14" s="17"/>
    </row>
    <row r="15" spans="1:28" ht="28.5">
      <c r="A15" s="49" t="s">
        <v>82</v>
      </c>
      <c r="B15" s="60" t="s">
        <v>167</v>
      </c>
      <c r="C15" s="61" t="s">
        <v>168</v>
      </c>
      <c r="D15" s="61" t="s">
        <v>145</v>
      </c>
      <c r="E15" s="67" t="s">
        <v>158</v>
      </c>
      <c r="F15" s="72">
        <f t="shared" si="0"/>
        <v>5</v>
      </c>
      <c r="G15" s="28">
        <v>3</v>
      </c>
      <c r="H15" s="27"/>
      <c r="I15" s="28">
        <v>1</v>
      </c>
      <c r="J15" s="27">
        <v>8</v>
      </c>
      <c r="K15" s="27"/>
      <c r="L15" s="28">
        <v>3</v>
      </c>
      <c r="M15" s="27"/>
      <c r="N15" s="74"/>
      <c r="O15" s="27"/>
      <c r="P15" s="28"/>
      <c r="Q15" s="27"/>
      <c r="R15" s="28"/>
      <c r="S15" s="27"/>
      <c r="T15" s="28">
        <v>3</v>
      </c>
      <c r="U15" s="27">
        <v>12</v>
      </c>
      <c r="V15" s="31">
        <f t="shared" si="1"/>
        <v>1</v>
      </c>
      <c r="W15" s="31">
        <f t="shared" si="2"/>
        <v>12</v>
      </c>
      <c r="Y15" s="35"/>
      <c r="Z15" s="17"/>
      <c r="AA15" s="17"/>
      <c r="AB15" s="17"/>
    </row>
    <row r="16" spans="1:28" ht="28.5">
      <c r="A16" s="49" t="s">
        <v>83</v>
      </c>
      <c r="B16" s="60" t="s">
        <v>167</v>
      </c>
      <c r="C16" s="61" t="s">
        <v>182</v>
      </c>
      <c r="D16" s="61" t="s">
        <v>183</v>
      </c>
      <c r="E16" s="67" t="s">
        <v>158</v>
      </c>
      <c r="F16" s="72">
        <f t="shared" si="0"/>
        <v>1.375</v>
      </c>
      <c r="G16" s="28"/>
      <c r="H16" s="27"/>
      <c r="I16" s="28"/>
      <c r="J16" s="27">
        <v>2</v>
      </c>
      <c r="K16" s="27"/>
      <c r="L16" s="28">
        <v>1</v>
      </c>
      <c r="M16" s="27"/>
      <c r="N16" s="74"/>
      <c r="O16" s="27"/>
      <c r="P16" s="28"/>
      <c r="Q16" s="27"/>
      <c r="R16" s="28"/>
      <c r="S16" s="27"/>
      <c r="T16" s="28">
        <v>1.5</v>
      </c>
      <c r="U16" s="27">
        <v>1</v>
      </c>
      <c r="V16" s="31">
        <f t="shared" si="1"/>
        <v>1</v>
      </c>
      <c r="W16" s="31">
        <f t="shared" si="2"/>
        <v>2</v>
      </c>
      <c r="Y16" s="35"/>
      <c r="Z16" s="17"/>
      <c r="AA16" s="17"/>
      <c r="AB16" s="17"/>
    </row>
    <row r="17" spans="1:28" ht="28.5">
      <c r="A17" s="49" t="s">
        <v>84</v>
      </c>
      <c r="B17" s="60" t="s">
        <v>167</v>
      </c>
      <c r="C17" s="61" t="s">
        <v>169</v>
      </c>
      <c r="D17" s="61" t="s">
        <v>146</v>
      </c>
      <c r="E17" s="67" t="s">
        <v>158</v>
      </c>
      <c r="F17" s="72">
        <f t="shared" si="0"/>
        <v>36.166666666666664</v>
      </c>
      <c r="G17" s="13">
        <v>43</v>
      </c>
      <c r="H17" s="12"/>
      <c r="I17" s="13">
        <v>30</v>
      </c>
      <c r="J17" s="12">
        <v>40</v>
      </c>
      <c r="K17" s="12"/>
      <c r="L17" s="13">
        <v>44</v>
      </c>
      <c r="M17" s="12"/>
      <c r="N17" s="75"/>
      <c r="O17" s="12"/>
      <c r="P17" s="13"/>
      <c r="Q17" s="12"/>
      <c r="R17" s="13"/>
      <c r="S17" s="76"/>
      <c r="T17" s="13">
        <v>35</v>
      </c>
      <c r="U17" s="12">
        <v>25</v>
      </c>
      <c r="V17" s="31">
        <f t="shared" si="1"/>
        <v>25</v>
      </c>
      <c r="W17" s="31">
        <f t="shared" si="2"/>
        <v>44</v>
      </c>
      <c r="Y17" s="35"/>
      <c r="Z17" s="17"/>
      <c r="AA17" s="17"/>
      <c r="AB17" s="17"/>
    </row>
    <row r="18" spans="1:28" ht="28.5">
      <c r="A18" s="49" t="s">
        <v>85</v>
      </c>
      <c r="B18" s="60" t="s">
        <v>167</v>
      </c>
      <c r="C18" s="61" t="s">
        <v>169</v>
      </c>
      <c r="D18" s="61" t="s">
        <v>145</v>
      </c>
      <c r="E18" s="67" t="s">
        <v>158</v>
      </c>
      <c r="F18" s="72">
        <f t="shared" si="0"/>
        <v>43.666666666666664</v>
      </c>
      <c r="G18" s="28">
        <v>43</v>
      </c>
      <c r="H18" s="27"/>
      <c r="I18" s="28">
        <v>35</v>
      </c>
      <c r="J18" s="27">
        <v>60</v>
      </c>
      <c r="K18" s="27"/>
      <c r="L18" s="28">
        <v>44</v>
      </c>
      <c r="M18" s="27"/>
      <c r="N18" s="74"/>
      <c r="O18" s="27"/>
      <c r="P18" s="28"/>
      <c r="Q18" s="27"/>
      <c r="R18" s="28"/>
      <c r="S18" s="77"/>
      <c r="T18" s="28">
        <v>45</v>
      </c>
      <c r="U18" s="27">
        <v>35</v>
      </c>
      <c r="V18" s="31">
        <f t="shared" si="1"/>
        <v>35</v>
      </c>
      <c r="W18" s="31">
        <f t="shared" si="2"/>
        <v>60</v>
      </c>
      <c r="Y18" s="17"/>
      <c r="Z18" s="17"/>
      <c r="AA18" s="17"/>
      <c r="AB18" s="17"/>
    </row>
    <row r="19" spans="1:28">
      <c r="A19" s="49" t="s">
        <v>86</v>
      </c>
      <c r="B19" s="58" t="s">
        <v>167</v>
      </c>
      <c r="C19" s="59" t="s">
        <v>169</v>
      </c>
      <c r="D19" s="59" t="s">
        <v>147</v>
      </c>
      <c r="E19" s="67" t="s">
        <v>158</v>
      </c>
      <c r="F19" s="72">
        <f t="shared" si="0"/>
        <v>20.75</v>
      </c>
      <c r="G19" s="13">
        <v>15</v>
      </c>
      <c r="H19" s="12"/>
      <c r="I19" s="13">
        <v>25</v>
      </c>
      <c r="J19" s="12"/>
      <c r="K19" s="12"/>
      <c r="L19" s="13"/>
      <c r="M19" s="12"/>
      <c r="N19" s="13"/>
      <c r="O19" s="12"/>
      <c r="P19" s="13"/>
      <c r="Q19" s="12"/>
      <c r="R19" s="13"/>
      <c r="S19" s="76"/>
      <c r="T19" s="13">
        <v>28</v>
      </c>
      <c r="U19" s="12">
        <v>15</v>
      </c>
      <c r="V19" s="31">
        <f t="shared" si="1"/>
        <v>15</v>
      </c>
      <c r="W19" s="31">
        <f t="shared" si="2"/>
        <v>28</v>
      </c>
      <c r="Y19" s="17"/>
      <c r="Z19" s="17"/>
      <c r="AA19" s="17"/>
      <c r="AB19" s="17"/>
    </row>
    <row r="20" spans="1:28" ht="15.75" customHeight="1">
      <c r="A20" s="124" t="s">
        <v>130</v>
      </c>
      <c r="B20" s="125"/>
      <c r="C20" s="125"/>
      <c r="D20" s="78"/>
      <c r="E20" s="79"/>
      <c r="F20" s="80"/>
      <c r="G20" s="81"/>
      <c r="H20" s="80"/>
      <c r="I20" s="81"/>
      <c r="J20" s="80"/>
      <c r="K20" s="80"/>
      <c r="L20" s="81"/>
      <c r="M20" s="80"/>
      <c r="N20" s="81"/>
      <c r="O20" s="80"/>
      <c r="P20" s="81"/>
      <c r="Q20" s="80"/>
      <c r="R20" s="81"/>
      <c r="S20" s="80"/>
      <c r="T20" s="81"/>
      <c r="U20" s="80"/>
      <c r="V20" s="94"/>
      <c r="W20" s="94"/>
      <c r="Y20" s="35"/>
      <c r="Z20" s="17"/>
      <c r="AA20" s="17"/>
      <c r="AB20" s="36"/>
    </row>
    <row r="21" spans="1:28">
      <c r="A21" s="50" t="s">
        <v>87</v>
      </c>
      <c r="B21" s="58" t="s">
        <v>170</v>
      </c>
      <c r="C21" s="59" t="s">
        <v>171</v>
      </c>
      <c r="D21" s="59" t="s">
        <v>148</v>
      </c>
      <c r="E21" s="67" t="s">
        <v>158</v>
      </c>
      <c r="F21" s="72">
        <f t="shared" si="0"/>
        <v>2.1800000000000002</v>
      </c>
      <c r="G21" s="28">
        <v>1</v>
      </c>
      <c r="H21" s="27"/>
      <c r="I21" s="28">
        <v>1.7</v>
      </c>
      <c r="J21" s="27">
        <v>2.5</v>
      </c>
      <c r="K21" s="27"/>
      <c r="L21" s="28"/>
      <c r="M21" s="27"/>
      <c r="N21" s="28"/>
      <c r="O21" s="27"/>
      <c r="P21" s="28"/>
      <c r="Q21" s="27"/>
      <c r="R21" s="28"/>
      <c r="S21" s="27"/>
      <c r="T21" s="28">
        <v>2.7</v>
      </c>
      <c r="U21" s="27">
        <v>3</v>
      </c>
      <c r="V21" s="31">
        <f t="shared" si="1"/>
        <v>1</v>
      </c>
      <c r="W21" s="31">
        <f t="shared" si="2"/>
        <v>3</v>
      </c>
      <c r="Y21" s="35"/>
      <c r="Z21" s="17"/>
      <c r="AA21" s="17"/>
      <c r="AB21" s="36"/>
    </row>
    <row r="22" spans="1:28" ht="28.5">
      <c r="A22" s="50" t="s">
        <v>133</v>
      </c>
      <c r="B22" s="58" t="s">
        <v>170</v>
      </c>
      <c r="C22" s="59" t="s">
        <v>172</v>
      </c>
      <c r="D22" s="61" t="s">
        <v>149</v>
      </c>
      <c r="E22" s="67" t="s">
        <v>158</v>
      </c>
      <c r="F22" s="72">
        <f t="shared" si="0"/>
        <v>2.0499999999999998</v>
      </c>
      <c r="G22" s="13"/>
      <c r="H22" s="12"/>
      <c r="I22" s="13">
        <v>0.7</v>
      </c>
      <c r="J22" s="12">
        <v>4</v>
      </c>
      <c r="K22" s="12"/>
      <c r="L22" s="13"/>
      <c r="M22" s="12"/>
      <c r="N22" s="75"/>
      <c r="O22" s="12"/>
      <c r="P22" s="13"/>
      <c r="Q22" s="12"/>
      <c r="R22" s="13"/>
      <c r="S22" s="76"/>
      <c r="T22" s="13">
        <v>2.5</v>
      </c>
      <c r="U22" s="12">
        <v>1</v>
      </c>
      <c r="V22" s="31">
        <f t="shared" si="1"/>
        <v>0.7</v>
      </c>
      <c r="W22" s="31">
        <f t="shared" si="2"/>
        <v>4</v>
      </c>
      <c r="Y22" s="35"/>
      <c r="Z22" s="17"/>
      <c r="AA22" s="17"/>
      <c r="AB22" s="36"/>
    </row>
    <row r="23" spans="1:28" s="17" customFormat="1" ht="28.5">
      <c r="A23" s="50" t="s">
        <v>175</v>
      </c>
      <c r="B23" s="60" t="s">
        <v>170</v>
      </c>
      <c r="C23" s="59" t="s">
        <v>173</v>
      </c>
      <c r="D23" s="61" t="s">
        <v>174</v>
      </c>
      <c r="E23" s="67" t="s">
        <v>158</v>
      </c>
      <c r="F23" s="72">
        <f t="shared" si="0"/>
        <v>1.75</v>
      </c>
      <c r="G23" s="28"/>
      <c r="H23" s="27"/>
      <c r="I23" s="28"/>
      <c r="J23" s="27"/>
      <c r="K23" s="27"/>
      <c r="L23" s="28"/>
      <c r="M23" s="27"/>
      <c r="N23" s="28"/>
      <c r="O23" s="27"/>
      <c r="P23" s="28"/>
      <c r="Q23" s="27"/>
      <c r="R23" s="28"/>
      <c r="S23" s="27"/>
      <c r="T23" s="28">
        <v>2.5</v>
      </c>
      <c r="U23" s="27">
        <v>1</v>
      </c>
      <c r="V23" s="17">
        <f t="shared" si="1"/>
        <v>1</v>
      </c>
      <c r="W23" s="17">
        <f t="shared" si="2"/>
        <v>2.5</v>
      </c>
      <c r="Y23" s="35"/>
      <c r="AB23" s="36"/>
    </row>
    <row r="24" spans="1:28" ht="39.75">
      <c r="A24" s="49" t="s">
        <v>177</v>
      </c>
      <c r="B24" s="60" t="s">
        <v>170</v>
      </c>
      <c r="C24" s="61" t="s">
        <v>176</v>
      </c>
      <c r="D24" s="62"/>
      <c r="E24" s="67" t="s">
        <v>158</v>
      </c>
      <c r="F24" s="72">
        <f t="shared" si="0"/>
        <v>2.2250000000000001</v>
      </c>
      <c r="G24" s="13"/>
      <c r="H24" s="12"/>
      <c r="I24" s="13">
        <v>0.7</v>
      </c>
      <c r="J24" s="12">
        <v>2.5</v>
      </c>
      <c r="K24" s="12"/>
      <c r="L24" s="13"/>
      <c r="M24" s="12"/>
      <c r="N24" s="75"/>
      <c r="O24" s="12"/>
      <c r="P24" s="13"/>
      <c r="Q24" s="12"/>
      <c r="R24" s="13"/>
      <c r="S24" s="76"/>
      <c r="T24" s="13">
        <v>2.7</v>
      </c>
      <c r="U24" s="12">
        <v>3</v>
      </c>
      <c r="V24" s="17">
        <f t="shared" si="1"/>
        <v>0.7</v>
      </c>
      <c r="W24" s="17">
        <f t="shared" si="2"/>
        <v>3</v>
      </c>
      <c r="Y24" s="35"/>
      <c r="Z24" s="17"/>
      <c r="AA24" s="17"/>
      <c r="AB24" s="36"/>
    </row>
    <row r="25" spans="1:28">
      <c r="A25" s="49" t="s">
        <v>178</v>
      </c>
      <c r="B25" s="63"/>
      <c r="C25" s="63"/>
      <c r="D25" s="64"/>
      <c r="E25" s="68"/>
      <c r="F25" s="72" t="e">
        <f t="shared" si="0"/>
        <v>#DIV/0!</v>
      </c>
      <c r="G25" s="28"/>
      <c r="H25" s="27"/>
      <c r="I25" s="28"/>
      <c r="J25" s="27"/>
      <c r="K25" s="27"/>
      <c r="L25" s="28"/>
      <c r="M25" s="27"/>
      <c r="N25" s="28"/>
      <c r="O25" s="27"/>
      <c r="P25" s="28"/>
      <c r="Q25" s="27"/>
      <c r="R25" s="28"/>
      <c r="S25" s="27"/>
      <c r="T25" s="28"/>
      <c r="U25" s="27"/>
      <c r="V25" s="17">
        <f t="shared" si="1"/>
        <v>0</v>
      </c>
      <c r="W25" s="17">
        <f t="shared" si="2"/>
        <v>0</v>
      </c>
    </row>
    <row r="26" spans="1:28" ht="15.75" thickBot="1">
      <c r="A26" s="65" t="s">
        <v>178</v>
      </c>
      <c r="B26" s="51"/>
      <c r="C26" s="51"/>
      <c r="D26" s="66"/>
      <c r="E26" s="69"/>
      <c r="F26" s="73" t="e">
        <f>AVERAGE(G26:U26)</f>
        <v>#DIV/0!</v>
      </c>
      <c r="G26" s="15"/>
      <c r="H26" s="14"/>
      <c r="I26" s="15"/>
      <c r="J26" s="14"/>
      <c r="K26" s="14"/>
      <c r="L26" s="15"/>
      <c r="M26" s="14"/>
      <c r="N26" s="82"/>
      <c r="O26" s="14"/>
      <c r="P26" s="15"/>
      <c r="Q26" s="14"/>
      <c r="R26" s="15"/>
      <c r="S26" s="83"/>
      <c r="T26" s="15"/>
      <c r="U26" s="14"/>
      <c r="V26" s="17">
        <f t="shared" si="1"/>
        <v>0</v>
      </c>
      <c r="W26" s="17">
        <f t="shared" si="2"/>
        <v>0</v>
      </c>
    </row>
    <row r="27" spans="1:28">
      <c r="G27" s="17" t="s">
        <v>100</v>
      </c>
      <c r="H27" s="17" t="s">
        <v>100</v>
      </c>
      <c r="I27" s="17" t="s">
        <v>100</v>
      </c>
      <c r="L27" s="17" t="s">
        <v>190</v>
      </c>
      <c r="O27" s="17" t="s">
        <v>180</v>
      </c>
      <c r="R27" s="17" t="s">
        <v>100</v>
      </c>
      <c r="V27" s="17"/>
      <c r="W27" s="17"/>
      <c r="X27" s="17"/>
    </row>
    <row r="28" spans="1:28" ht="30">
      <c r="O28" s="17" t="s">
        <v>191</v>
      </c>
      <c r="Q28" s="17" t="s">
        <v>193</v>
      </c>
    </row>
    <row r="29" spans="1:28" ht="30">
      <c r="O29" s="17" t="s">
        <v>192</v>
      </c>
    </row>
    <row r="30" spans="1:28">
      <c r="I30" s="34" t="s">
        <v>113</v>
      </c>
      <c r="J30" s="34"/>
    </row>
    <row r="31" spans="1:28">
      <c r="E31" s="17">
        <v>1</v>
      </c>
      <c r="F31" s="18">
        <f t="shared" ref="F31:F45" si="3">F5</f>
        <v>3.17</v>
      </c>
      <c r="G31" s="32">
        <f t="shared" ref="G31:G45" si="4">F31*0.8</f>
        <v>2.536</v>
      </c>
      <c r="H31" s="32">
        <f>G31</f>
        <v>2.536</v>
      </c>
      <c r="I31" s="33">
        <f>ROUND(H31,1)</f>
        <v>2.5</v>
      </c>
      <c r="J31" s="33"/>
      <c r="K31" s="89" t="s">
        <v>72</v>
      </c>
      <c r="L31" s="96" t="s">
        <v>156</v>
      </c>
      <c r="M31" s="99"/>
    </row>
    <row r="32" spans="1:28">
      <c r="E32" s="17">
        <v>2</v>
      </c>
      <c r="F32" s="18">
        <f t="shared" si="3"/>
        <v>1.92</v>
      </c>
      <c r="G32" s="32">
        <f t="shared" si="4"/>
        <v>1.536</v>
      </c>
      <c r="H32" s="32">
        <f t="shared" ref="H32:H47" si="5">G32</f>
        <v>1.536</v>
      </c>
      <c r="I32" s="33">
        <f t="shared" ref="I32:I47" si="6">ROUND(H32,1)</f>
        <v>1.5</v>
      </c>
      <c r="J32" s="33"/>
      <c r="K32" s="49" t="s">
        <v>73</v>
      </c>
      <c r="L32" s="97" t="s">
        <v>156</v>
      </c>
      <c r="M32" s="99"/>
    </row>
    <row r="33" spans="5:13">
      <c r="E33" s="17">
        <v>3</v>
      </c>
      <c r="F33" s="18">
        <f t="shared" si="3"/>
        <v>127.5</v>
      </c>
      <c r="G33" s="32">
        <f t="shared" si="4"/>
        <v>102</v>
      </c>
      <c r="H33" s="32">
        <f t="shared" si="5"/>
        <v>102</v>
      </c>
      <c r="I33" s="33">
        <f t="shared" si="6"/>
        <v>102</v>
      </c>
      <c r="J33" s="33"/>
      <c r="K33" s="49" t="s">
        <v>74</v>
      </c>
      <c r="L33" s="97" t="s">
        <v>161</v>
      </c>
      <c r="M33" s="99"/>
    </row>
    <row r="34" spans="5:13">
      <c r="E34" s="17">
        <v>4</v>
      </c>
      <c r="F34" s="18">
        <f t="shared" si="3"/>
        <v>91.166666666666671</v>
      </c>
      <c r="G34" s="32">
        <f t="shared" si="4"/>
        <v>72.933333333333337</v>
      </c>
      <c r="H34" s="32">
        <f t="shared" si="5"/>
        <v>72.933333333333337</v>
      </c>
      <c r="I34" s="33">
        <f t="shared" si="6"/>
        <v>72.900000000000006</v>
      </c>
      <c r="J34" s="33"/>
      <c r="K34" s="49" t="s">
        <v>75</v>
      </c>
      <c r="L34" s="97" t="s">
        <v>162</v>
      </c>
      <c r="M34" s="99"/>
    </row>
    <row r="35" spans="5:13">
      <c r="E35" s="17">
        <v>5</v>
      </c>
      <c r="F35" s="18">
        <f t="shared" si="3"/>
        <v>73.166666666666671</v>
      </c>
      <c r="G35" s="32">
        <f t="shared" si="4"/>
        <v>58.533333333333339</v>
      </c>
      <c r="H35" s="32">
        <f t="shared" si="5"/>
        <v>58.533333333333339</v>
      </c>
      <c r="I35" s="33">
        <f t="shared" si="6"/>
        <v>58.5</v>
      </c>
      <c r="J35" s="33"/>
      <c r="K35" s="49" t="s">
        <v>76</v>
      </c>
      <c r="L35" s="97" t="s">
        <v>163</v>
      </c>
      <c r="M35" s="99"/>
    </row>
    <row r="36" spans="5:13">
      <c r="E36" s="17">
        <v>6</v>
      </c>
      <c r="F36" s="18">
        <f t="shared" si="3"/>
        <v>32.083333333333336</v>
      </c>
      <c r="G36" s="32">
        <f t="shared" si="4"/>
        <v>25.666666666666671</v>
      </c>
      <c r="H36" s="32">
        <f t="shared" si="5"/>
        <v>25.666666666666671</v>
      </c>
      <c r="I36" s="33">
        <f t="shared" si="6"/>
        <v>25.7</v>
      </c>
      <c r="J36" s="33"/>
      <c r="K36" s="49" t="s">
        <v>77</v>
      </c>
      <c r="L36" s="97" t="s">
        <v>165</v>
      </c>
      <c r="M36" s="99"/>
    </row>
    <row r="37" spans="5:13">
      <c r="E37" s="17">
        <v>7</v>
      </c>
      <c r="F37" s="18">
        <f t="shared" si="3"/>
        <v>17.333333333333332</v>
      </c>
      <c r="G37" s="32">
        <f t="shared" si="4"/>
        <v>13.866666666666667</v>
      </c>
      <c r="H37" s="32">
        <f t="shared" si="5"/>
        <v>13.866666666666667</v>
      </c>
      <c r="I37" s="33">
        <f t="shared" si="6"/>
        <v>13.9</v>
      </c>
      <c r="J37" s="33"/>
      <c r="K37" s="49" t="s">
        <v>78</v>
      </c>
      <c r="L37" s="97" t="s">
        <v>165</v>
      </c>
      <c r="M37" s="99"/>
    </row>
    <row r="38" spans="5:13">
      <c r="E38" s="17">
        <v>8</v>
      </c>
      <c r="F38" s="18">
        <f t="shared" si="3"/>
        <v>15.25</v>
      </c>
      <c r="G38" s="32">
        <f t="shared" si="4"/>
        <v>12.200000000000001</v>
      </c>
      <c r="H38" s="32">
        <f t="shared" si="5"/>
        <v>12.200000000000001</v>
      </c>
      <c r="I38" s="33">
        <f t="shared" si="6"/>
        <v>12.2</v>
      </c>
      <c r="J38" s="33"/>
      <c r="K38" s="49" t="s">
        <v>79</v>
      </c>
      <c r="L38" s="97" t="s">
        <v>166</v>
      </c>
      <c r="M38" s="99"/>
    </row>
    <row r="39" spans="5:13">
      <c r="E39" s="17">
        <v>9</v>
      </c>
      <c r="F39" s="18">
        <f t="shared" si="3"/>
        <v>14.25</v>
      </c>
      <c r="G39" s="32">
        <f t="shared" si="4"/>
        <v>11.4</v>
      </c>
      <c r="H39" s="32">
        <f t="shared" si="5"/>
        <v>11.4</v>
      </c>
      <c r="I39" s="33">
        <f t="shared" si="6"/>
        <v>11.4</v>
      </c>
      <c r="J39" s="33"/>
      <c r="K39" s="49" t="s">
        <v>80</v>
      </c>
      <c r="L39" s="97" t="s">
        <v>166</v>
      </c>
      <c r="M39" s="99"/>
    </row>
    <row r="40" spans="5:13">
      <c r="E40" s="17">
        <v>10</v>
      </c>
      <c r="F40" s="18">
        <f t="shared" si="3"/>
        <v>2.4166666666666665</v>
      </c>
      <c r="G40" s="32">
        <f t="shared" si="4"/>
        <v>1.9333333333333333</v>
      </c>
      <c r="H40" s="32">
        <f t="shared" si="5"/>
        <v>1.9333333333333333</v>
      </c>
      <c r="I40" s="33">
        <f t="shared" si="6"/>
        <v>1.9</v>
      </c>
      <c r="J40" s="33"/>
      <c r="K40" s="49" t="s">
        <v>81</v>
      </c>
      <c r="L40" s="98" t="s">
        <v>168</v>
      </c>
      <c r="M40" s="100"/>
    </row>
    <row r="41" spans="5:13">
      <c r="E41" s="17">
        <v>11</v>
      </c>
      <c r="F41" s="18">
        <f t="shared" si="3"/>
        <v>5</v>
      </c>
      <c r="G41" s="32">
        <f t="shared" si="4"/>
        <v>4</v>
      </c>
      <c r="H41" s="32">
        <f t="shared" si="5"/>
        <v>4</v>
      </c>
      <c r="I41" s="33">
        <f t="shared" si="6"/>
        <v>4</v>
      </c>
      <c r="J41" s="33"/>
      <c r="K41" s="49" t="s">
        <v>82</v>
      </c>
      <c r="L41" s="98" t="s">
        <v>168</v>
      </c>
      <c r="M41" s="100"/>
    </row>
    <row r="42" spans="5:13" ht="28.5">
      <c r="E42" s="17">
        <v>12</v>
      </c>
      <c r="F42" s="18">
        <f t="shared" si="3"/>
        <v>1.375</v>
      </c>
      <c r="G42" s="32">
        <f t="shared" si="4"/>
        <v>1.1000000000000001</v>
      </c>
      <c r="H42" s="32">
        <f t="shared" si="5"/>
        <v>1.1000000000000001</v>
      </c>
      <c r="I42" s="33">
        <f t="shared" si="6"/>
        <v>1.1000000000000001</v>
      </c>
      <c r="J42" s="33"/>
      <c r="K42" s="49" t="s">
        <v>83</v>
      </c>
      <c r="L42" s="98" t="s">
        <v>183</v>
      </c>
      <c r="M42" s="100"/>
    </row>
    <row r="43" spans="5:13">
      <c r="E43" s="17">
        <v>13</v>
      </c>
      <c r="F43" s="18">
        <f t="shared" si="3"/>
        <v>36.166666666666664</v>
      </c>
      <c r="G43" s="32">
        <f t="shared" si="4"/>
        <v>28.933333333333334</v>
      </c>
      <c r="H43" s="32">
        <f t="shared" si="5"/>
        <v>28.933333333333334</v>
      </c>
      <c r="I43" s="33">
        <f t="shared" si="6"/>
        <v>28.9</v>
      </c>
      <c r="J43" s="33"/>
      <c r="K43" s="49" t="s">
        <v>84</v>
      </c>
      <c r="L43" s="98" t="s">
        <v>169</v>
      </c>
      <c r="M43" s="100"/>
    </row>
    <row r="44" spans="5:13">
      <c r="E44" s="17">
        <v>14</v>
      </c>
      <c r="F44" s="18">
        <f t="shared" si="3"/>
        <v>43.666666666666664</v>
      </c>
      <c r="G44" s="32">
        <f t="shared" si="4"/>
        <v>34.93333333333333</v>
      </c>
      <c r="H44" s="32">
        <f t="shared" si="5"/>
        <v>34.93333333333333</v>
      </c>
      <c r="I44" s="33">
        <f t="shared" si="6"/>
        <v>34.9</v>
      </c>
      <c r="J44" s="33"/>
      <c r="K44" s="49" t="s">
        <v>85</v>
      </c>
      <c r="L44" s="98" t="s">
        <v>169</v>
      </c>
      <c r="M44" s="100"/>
    </row>
    <row r="45" spans="5:13">
      <c r="E45" s="17">
        <v>15</v>
      </c>
      <c r="F45" s="18">
        <f t="shared" si="3"/>
        <v>20.75</v>
      </c>
      <c r="G45" s="32">
        <f t="shared" si="4"/>
        <v>16.600000000000001</v>
      </c>
      <c r="H45" s="32">
        <f t="shared" si="5"/>
        <v>16.600000000000001</v>
      </c>
      <c r="I45" s="33">
        <f t="shared" si="6"/>
        <v>16.600000000000001</v>
      </c>
      <c r="J45" s="33"/>
      <c r="K45" s="49" t="s">
        <v>86</v>
      </c>
      <c r="L45" s="97" t="s">
        <v>169</v>
      </c>
      <c r="M45" s="99"/>
    </row>
    <row r="46" spans="5:13">
      <c r="F46" s="95"/>
      <c r="G46" s="32"/>
      <c r="H46" s="32"/>
      <c r="I46" s="33"/>
      <c r="J46" s="33"/>
      <c r="K46" s="89" t="s">
        <v>130</v>
      </c>
      <c r="L46" s="96"/>
      <c r="M46" s="99"/>
    </row>
    <row r="47" spans="5:13">
      <c r="E47" s="17">
        <v>16</v>
      </c>
      <c r="F47" s="18">
        <f>F21</f>
        <v>2.1800000000000002</v>
      </c>
      <c r="G47" s="32">
        <f>F47*0.8</f>
        <v>1.7440000000000002</v>
      </c>
      <c r="H47" s="32">
        <f t="shared" si="5"/>
        <v>1.7440000000000002</v>
      </c>
      <c r="I47" s="33">
        <f t="shared" si="6"/>
        <v>1.7</v>
      </c>
      <c r="J47" s="33"/>
      <c r="K47" s="50" t="s">
        <v>87</v>
      </c>
      <c r="L47" s="97" t="s">
        <v>171</v>
      </c>
      <c r="M47" s="99"/>
    </row>
    <row r="48" spans="5:13">
      <c r="E48" s="17">
        <v>17</v>
      </c>
      <c r="F48" s="18">
        <f>F22</f>
        <v>2.0499999999999998</v>
      </c>
      <c r="G48" s="32">
        <f t="shared" ref="G48:G49" si="7">F48*0.8</f>
        <v>1.64</v>
      </c>
      <c r="H48" s="32">
        <f t="shared" ref="H48:H50" si="8">G48</f>
        <v>1.64</v>
      </c>
      <c r="I48" s="33">
        <f t="shared" ref="I48:I50" si="9">ROUND(H48,1)</f>
        <v>1.6</v>
      </c>
      <c r="J48" s="33"/>
      <c r="K48" s="50" t="s">
        <v>133</v>
      </c>
      <c r="L48" s="97" t="s">
        <v>172</v>
      </c>
      <c r="M48" s="99"/>
    </row>
    <row r="49" spans="5:13">
      <c r="E49" s="17">
        <v>18</v>
      </c>
      <c r="F49" s="18">
        <f>F23</f>
        <v>1.75</v>
      </c>
      <c r="G49" s="32">
        <f t="shared" si="7"/>
        <v>1.4000000000000001</v>
      </c>
      <c r="H49" s="32">
        <f t="shared" si="8"/>
        <v>1.4000000000000001</v>
      </c>
      <c r="I49" s="33">
        <f t="shared" si="9"/>
        <v>1.4</v>
      </c>
      <c r="J49" s="33"/>
      <c r="K49" s="50" t="s">
        <v>175</v>
      </c>
      <c r="L49" s="97" t="s">
        <v>173</v>
      </c>
      <c r="M49" s="99"/>
    </row>
    <row r="50" spans="5:13" ht="68.25">
      <c r="E50" s="17">
        <v>19</v>
      </c>
      <c r="F50" s="18">
        <f>F24</f>
        <v>2.2250000000000001</v>
      </c>
      <c r="G50" s="32">
        <f>F50*0.8</f>
        <v>1.7800000000000002</v>
      </c>
      <c r="H50" s="32">
        <f t="shared" si="8"/>
        <v>1.7800000000000002</v>
      </c>
      <c r="I50" s="33">
        <f t="shared" si="9"/>
        <v>1.8</v>
      </c>
      <c r="J50" s="33"/>
      <c r="K50" s="49">
        <v>19</v>
      </c>
      <c r="L50" s="98" t="s">
        <v>176</v>
      </c>
      <c r="M50" s="100"/>
    </row>
    <row r="51" spans="5:13">
      <c r="F51" s="18"/>
      <c r="G51" s="32"/>
      <c r="H51" s="32"/>
      <c r="I51" s="33"/>
      <c r="J51" s="33"/>
      <c r="K51" s="17">
        <v>20</v>
      </c>
    </row>
  </sheetData>
  <mergeCells count="1">
    <mergeCell ref="A20:C20"/>
  </mergeCells>
  <pageMargins left="0.7" right="0.7" top="0.75" bottom="0.75" header="0.3" footer="0.3"/>
  <pageSetup paperSize="9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6"/>
  <sheetViews>
    <sheetView tabSelected="1" workbookViewId="0">
      <selection activeCell="H8" sqref="H8"/>
    </sheetView>
  </sheetViews>
  <sheetFormatPr defaultRowHeight="15"/>
  <cols>
    <col min="1" max="1" width="3.42578125" customWidth="1"/>
    <col min="2" max="2" width="6.42578125" customWidth="1"/>
    <col min="4" max="4" width="45.85546875" customWidth="1"/>
    <col min="5" max="5" width="45.140625" customWidth="1"/>
    <col min="6" max="6" width="9.42578125" customWidth="1"/>
    <col min="10" max="10" width="20.42578125" bestFit="1" customWidth="1"/>
  </cols>
  <sheetData>
    <row r="1" spans="1:6">
      <c r="A1" s="39"/>
      <c r="B1" s="39"/>
      <c r="C1" s="39"/>
      <c r="D1" s="39"/>
      <c r="E1" s="39"/>
    </row>
    <row r="2" spans="1:6">
      <c r="A2" s="39"/>
      <c r="B2" s="132" t="s">
        <v>115</v>
      </c>
      <c r="C2" s="133"/>
      <c r="D2" s="133"/>
      <c r="E2" s="133"/>
    </row>
    <row r="3" spans="1:6">
      <c r="A3" s="39"/>
      <c r="B3" s="39"/>
      <c r="C3" s="126" t="s">
        <v>116</v>
      </c>
      <c r="D3" s="127"/>
      <c r="E3" s="127"/>
      <c r="F3" s="128"/>
    </row>
    <row r="4" spans="1:6" ht="16.5" thickBot="1">
      <c r="A4" s="39"/>
      <c r="B4" s="40"/>
      <c r="C4" s="129"/>
      <c r="D4" s="129"/>
      <c r="E4" s="129"/>
      <c r="F4" s="130"/>
    </row>
    <row r="5" spans="1:6" ht="39" thickBot="1">
      <c r="A5" s="39"/>
      <c r="B5" s="101" t="s">
        <v>71</v>
      </c>
      <c r="C5" s="134" t="s">
        <v>152</v>
      </c>
      <c r="D5" s="135"/>
      <c r="E5" s="119" t="s">
        <v>153</v>
      </c>
      <c r="F5" s="102" t="s">
        <v>204</v>
      </c>
    </row>
    <row r="6" spans="1:6">
      <c r="A6" s="39"/>
      <c r="B6" s="103" t="s">
        <v>72</v>
      </c>
      <c r="C6" s="138" t="s">
        <v>117</v>
      </c>
      <c r="D6" s="139"/>
      <c r="E6" s="107" t="s">
        <v>157</v>
      </c>
      <c r="F6" s="110">
        <f>' Aktuální ceník k doplnění'!I31</f>
        <v>2.5</v>
      </c>
    </row>
    <row r="7" spans="1:6">
      <c r="A7" s="39"/>
      <c r="B7" s="104" t="s">
        <v>73</v>
      </c>
      <c r="C7" s="140" t="s">
        <v>156</v>
      </c>
      <c r="D7" s="141"/>
      <c r="E7" s="108" t="s">
        <v>159</v>
      </c>
      <c r="F7" s="111">
        <f>' Aktuální ceník k doplnění'!I32</f>
        <v>1.5</v>
      </c>
    </row>
    <row r="8" spans="1:6">
      <c r="A8" s="39"/>
      <c r="B8" s="104" t="s">
        <v>74</v>
      </c>
      <c r="C8" s="140" t="s">
        <v>118</v>
      </c>
      <c r="D8" s="141"/>
      <c r="E8" s="108" t="s">
        <v>139</v>
      </c>
      <c r="F8" s="111">
        <f>' Aktuální ceník k doplnění'!I33</f>
        <v>102</v>
      </c>
    </row>
    <row r="9" spans="1:6">
      <c r="A9" s="39"/>
      <c r="B9" s="104" t="s">
        <v>75</v>
      </c>
      <c r="C9" s="140" t="s">
        <v>119</v>
      </c>
      <c r="D9" s="141"/>
      <c r="E9" s="108" t="s">
        <v>140</v>
      </c>
      <c r="F9" s="111">
        <f>' Aktuální ceník k doplnění'!I34</f>
        <v>72.900000000000006</v>
      </c>
    </row>
    <row r="10" spans="1:6">
      <c r="A10" s="39"/>
      <c r="B10" s="104" t="s">
        <v>76</v>
      </c>
      <c r="C10" s="140" t="s">
        <v>120</v>
      </c>
      <c r="D10" s="141"/>
      <c r="E10" s="108" t="s">
        <v>140</v>
      </c>
      <c r="F10" s="111">
        <f>' Aktuální ceník k doplnění'!I35</f>
        <v>58.5</v>
      </c>
    </row>
    <row r="11" spans="1:6">
      <c r="A11" s="39"/>
      <c r="B11" s="104" t="s">
        <v>77</v>
      </c>
      <c r="C11" s="140" t="s">
        <v>121</v>
      </c>
      <c r="D11" s="141"/>
      <c r="E11" s="108" t="s">
        <v>141</v>
      </c>
      <c r="F11" s="111">
        <f>' Aktuální ceník k doplnění'!I36</f>
        <v>25.7</v>
      </c>
    </row>
    <row r="12" spans="1:6">
      <c r="A12" s="39"/>
      <c r="B12" s="104" t="s">
        <v>78</v>
      </c>
      <c r="C12" s="140" t="s">
        <v>122</v>
      </c>
      <c r="D12" s="141"/>
      <c r="E12" s="108" t="s">
        <v>142</v>
      </c>
      <c r="F12" s="111">
        <f>' Aktuální ceník k doplnění'!I37</f>
        <v>13.9</v>
      </c>
    </row>
    <row r="13" spans="1:6">
      <c r="A13" s="39"/>
      <c r="B13" s="104" t="s">
        <v>79</v>
      </c>
      <c r="C13" s="140" t="s">
        <v>123</v>
      </c>
      <c r="D13" s="141"/>
      <c r="E13" s="108" t="s">
        <v>143</v>
      </c>
      <c r="F13" s="111">
        <f>' Aktuální ceník k doplnění'!I38</f>
        <v>12.2</v>
      </c>
    </row>
    <row r="14" spans="1:6">
      <c r="A14" s="39"/>
      <c r="B14" s="104" t="s">
        <v>80</v>
      </c>
      <c r="C14" s="140" t="s">
        <v>124</v>
      </c>
      <c r="D14" s="141"/>
      <c r="E14" s="108" t="s">
        <v>144</v>
      </c>
      <c r="F14" s="111">
        <f>' Aktuální ceník k doplnění'!I39</f>
        <v>11.4</v>
      </c>
    </row>
    <row r="15" spans="1:6" ht="25.5">
      <c r="A15" s="39"/>
      <c r="B15" s="104" t="s">
        <v>81</v>
      </c>
      <c r="C15" s="146" t="s">
        <v>125</v>
      </c>
      <c r="D15" s="147"/>
      <c r="E15" s="108" t="s">
        <v>138</v>
      </c>
      <c r="F15" s="111">
        <f>' Aktuální ceník k doplnění'!I40</f>
        <v>1.9</v>
      </c>
    </row>
    <row r="16" spans="1:6">
      <c r="A16" s="39"/>
      <c r="B16" s="104" t="s">
        <v>82</v>
      </c>
      <c r="C16" s="146" t="s">
        <v>126</v>
      </c>
      <c r="D16" s="147"/>
      <c r="E16" s="108" t="s">
        <v>145</v>
      </c>
      <c r="F16" s="111">
        <f>' Aktuální ceník k doplnění'!I41</f>
        <v>4</v>
      </c>
    </row>
    <row r="17" spans="1:6">
      <c r="A17" s="39"/>
      <c r="B17" s="104" t="s">
        <v>83</v>
      </c>
      <c r="C17" s="146" t="s">
        <v>184</v>
      </c>
      <c r="D17" s="147"/>
      <c r="E17" s="108" t="s">
        <v>185</v>
      </c>
      <c r="F17" s="111">
        <f>' Aktuální ceník k doplnění'!I42</f>
        <v>1.1000000000000001</v>
      </c>
    </row>
    <row r="18" spans="1:6" ht="25.5">
      <c r="A18" s="39"/>
      <c r="B18" s="104" t="s">
        <v>84</v>
      </c>
      <c r="C18" s="146" t="s">
        <v>127</v>
      </c>
      <c r="D18" s="147"/>
      <c r="E18" s="108" t="s">
        <v>146</v>
      </c>
      <c r="F18" s="111">
        <f>' Aktuální ceník k doplnění'!I43</f>
        <v>28.9</v>
      </c>
    </row>
    <row r="19" spans="1:6">
      <c r="A19" s="39"/>
      <c r="B19" s="104" t="s">
        <v>85</v>
      </c>
      <c r="C19" s="140" t="s">
        <v>128</v>
      </c>
      <c r="D19" s="141"/>
      <c r="E19" s="108" t="s">
        <v>145</v>
      </c>
      <c r="F19" s="111">
        <f>' Aktuální ceník k doplnění'!I44</f>
        <v>34.9</v>
      </c>
    </row>
    <row r="20" spans="1:6" ht="15.75" thickBot="1">
      <c r="A20" s="39"/>
      <c r="B20" s="106" t="s">
        <v>86</v>
      </c>
      <c r="C20" s="148" t="s">
        <v>129</v>
      </c>
      <c r="D20" s="149"/>
      <c r="E20" s="109" t="s">
        <v>179</v>
      </c>
      <c r="F20" s="112">
        <f>' Aktuální ceník k doplnění'!I45</f>
        <v>16.600000000000001</v>
      </c>
    </row>
    <row r="21" spans="1:6" ht="15.75" thickBot="1">
      <c r="A21" s="39"/>
      <c r="B21" s="142" t="s">
        <v>130</v>
      </c>
      <c r="C21" s="143"/>
      <c r="D21" s="143"/>
      <c r="E21" s="144"/>
      <c r="F21" s="145"/>
    </row>
    <row r="22" spans="1:6">
      <c r="A22" s="39"/>
      <c r="B22" s="103" t="s">
        <v>87</v>
      </c>
      <c r="C22" s="138" t="s">
        <v>131</v>
      </c>
      <c r="D22" s="139"/>
      <c r="E22" s="107" t="s">
        <v>148</v>
      </c>
      <c r="F22" s="110">
        <f>' Aktuální ceník k doplnění'!I47</f>
        <v>1.7</v>
      </c>
    </row>
    <row r="23" spans="1:6">
      <c r="A23" s="39"/>
      <c r="B23" s="104" t="s">
        <v>133</v>
      </c>
      <c r="C23" s="140" t="s">
        <v>132</v>
      </c>
      <c r="D23" s="141"/>
      <c r="E23" s="108" t="s">
        <v>149</v>
      </c>
      <c r="F23" s="111">
        <f>' Aktuální ceník k doplnění'!I48</f>
        <v>1.6</v>
      </c>
    </row>
    <row r="24" spans="1:6" ht="25.5">
      <c r="A24" s="39"/>
      <c r="B24" s="104" t="s">
        <v>175</v>
      </c>
      <c r="C24" s="140" t="s">
        <v>198</v>
      </c>
      <c r="D24" s="141"/>
      <c r="E24" s="108" t="s">
        <v>199</v>
      </c>
      <c r="F24" s="111">
        <f>' Aktuální ceník k doplnění'!I49</f>
        <v>1.4</v>
      </c>
    </row>
    <row r="25" spans="1:6" ht="15.75" thickBot="1">
      <c r="A25" s="39"/>
      <c r="B25" s="105" t="s">
        <v>177</v>
      </c>
      <c r="C25" s="136" t="s">
        <v>134</v>
      </c>
      <c r="D25" s="137"/>
      <c r="E25" s="109"/>
      <c r="F25" s="112">
        <f>' Aktuální ceník k doplnění'!I50</f>
        <v>1.8</v>
      </c>
    </row>
    <row r="26" spans="1:6">
      <c r="A26" s="39"/>
      <c r="B26" s="41"/>
      <c r="C26" s="41"/>
      <c r="D26" s="41"/>
      <c r="E26" s="41"/>
      <c r="F26" s="39"/>
    </row>
    <row r="27" spans="1:6">
      <c r="A27" s="39"/>
      <c r="B27" s="42" t="s">
        <v>200</v>
      </c>
      <c r="C27" s="41"/>
      <c r="D27" s="41"/>
      <c r="E27" s="41"/>
      <c r="F27" s="39"/>
    </row>
    <row r="28" spans="1:6">
      <c r="A28" s="39"/>
      <c r="B28" s="39" t="s">
        <v>201</v>
      </c>
      <c r="C28" s="41"/>
      <c r="D28" s="41"/>
      <c r="E28" s="41"/>
      <c r="F28" s="39"/>
    </row>
    <row r="29" spans="1:6">
      <c r="A29" s="39"/>
      <c r="B29" s="39" t="s">
        <v>135</v>
      </c>
      <c r="C29" s="41"/>
      <c r="D29" s="41"/>
      <c r="E29" s="41"/>
      <c r="F29" s="39"/>
    </row>
    <row r="30" spans="1:6">
      <c r="A30" s="39"/>
      <c r="B30" s="42" t="s">
        <v>136</v>
      </c>
      <c r="C30" s="41"/>
      <c r="D30" s="41"/>
      <c r="E30" s="41"/>
      <c r="F30" s="39"/>
    </row>
    <row r="31" spans="1:6">
      <c r="A31" s="39"/>
      <c r="B31" s="42" t="s">
        <v>202</v>
      </c>
      <c r="C31" s="43"/>
      <c r="D31" s="43"/>
      <c r="E31" s="43"/>
      <c r="F31" s="44"/>
    </row>
    <row r="32" spans="1:6">
      <c r="A32" s="39"/>
      <c r="B32" s="45"/>
      <c r="C32" s="44"/>
      <c r="D32" s="44"/>
      <c r="E32" s="44"/>
      <c r="F32" s="44"/>
    </row>
    <row r="33" spans="1:6">
      <c r="A33" s="39"/>
      <c r="B33" s="131" t="s">
        <v>203</v>
      </c>
      <c r="C33" s="131"/>
      <c r="D33" s="131"/>
      <c r="E33" s="131"/>
      <c r="F33" s="39"/>
    </row>
    <row r="34" spans="1:6">
      <c r="A34" s="39"/>
      <c r="B34" s="131"/>
      <c r="C34" s="131"/>
      <c r="D34" s="131"/>
      <c r="E34" s="131"/>
      <c r="F34" s="39"/>
    </row>
    <row r="35" spans="1:6">
      <c r="A35" s="39"/>
      <c r="B35" s="131"/>
      <c r="C35" s="131"/>
      <c r="D35" s="131"/>
      <c r="E35" s="131"/>
      <c r="F35" s="39"/>
    </row>
    <row r="36" spans="1:6">
      <c r="A36" s="39"/>
      <c r="B36" s="131"/>
      <c r="C36" s="131"/>
      <c r="D36" s="131"/>
      <c r="E36" s="131"/>
      <c r="F36" s="39"/>
    </row>
  </sheetData>
  <mergeCells count="24">
    <mergeCell ref="C24:D24"/>
    <mergeCell ref="B21:F21"/>
    <mergeCell ref="C15:D15"/>
    <mergeCell ref="C16:D16"/>
    <mergeCell ref="C18:D18"/>
    <mergeCell ref="C19:D19"/>
    <mergeCell ref="C20:D20"/>
    <mergeCell ref="C17:D17"/>
    <mergeCell ref="C3:F4"/>
    <mergeCell ref="B33:E36"/>
    <mergeCell ref="B2:E2"/>
    <mergeCell ref="C5:D5"/>
    <mergeCell ref="C25:D2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22:D22"/>
    <mergeCell ref="C23:D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Zvolené výkupny</vt:lpstr>
      <vt:lpstr> Aktuální ceník k doplnění</vt:lpstr>
      <vt:lpstr>Výsledná tabulka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2021-01-25T14:56:00Z</dcterms:modified>
</cp:coreProperties>
</file>